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https://jmfamily.sharepoint.com/sites/TreasuryInternalDrive/Shared Documents/General/Capital Funding/WOFCO Updates/Website Files/"/>
    </mc:Choice>
  </mc:AlternateContent>
  <xr:revisionPtr revIDLastSave="827" documentId="11_883640A38D80F30C1489FD93EBEA60BC0F87F23C" xr6:coauthVersionLast="47" xr6:coauthVersionMax="47" xr10:uidLastSave="{EFD72B80-C595-4F4F-BC02-78185911E58E}"/>
  <bookViews>
    <workbookView xWindow="-120" yWindow="-120" windowWidth="29040" windowHeight="15840" tabRatio="866" firstSheet="1" activeTab="3" xr2:uid="{00000000-000D-0000-FFFF-FFFF00000000}"/>
  </bookViews>
  <sheets>
    <sheet name="Graph" sheetId="42" state="hidden" r:id="rId1"/>
    <sheet name="Delinquencies" sheetId="61" r:id="rId2"/>
    <sheet name="Cumulative Losses" sheetId="59" r:id="rId3"/>
    <sheet name="ABS Speed" sheetId="41" r:id="rId4"/>
    <sheet name="WOART 2003-B" sheetId="44" state="hidden" r:id="rId5"/>
    <sheet name="WOART 2007-A" sheetId="50" state="hidden" r:id="rId6"/>
    <sheet name="WOART 2007-B" sheetId="52" state="hidden" r:id="rId7"/>
    <sheet name="WOART 2008-A" sheetId="55" state="hidden" r:id="rId8"/>
    <sheet name="WOART 2008-B" sheetId="56" state="hidden" r:id="rId9"/>
    <sheet name="WOART 2009-A" sheetId="5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x">'[1]97B entry'!#REF!</definedName>
    <definedName name="_AMO_UniqueIdentifier" localSheetId="2" hidden="1">"'372c0bf3-6725-4c6f-a729-741edb0730ed'"</definedName>
    <definedName name="_AMO_UniqueIdentifier" hidden="1">"'f7a4acae-0690-4d3a-b9b0-e947172c6805'"</definedName>
    <definedName name="_PP991">#REF!</definedName>
    <definedName name="actuals">#REF!</definedName>
    <definedName name="adds">#REF!</definedName>
    <definedName name="AHFCAcct">#REF!</definedName>
    <definedName name="AHFCDept">#REF!</definedName>
    <definedName name="allocation">#REF!</definedName>
    <definedName name="cash_movement">#REF!</definedName>
    <definedName name="CashRec">#REF!</definedName>
    <definedName name="CERT">#N/A</definedName>
    <definedName name="chargeoff">'[2]certificate - 1'!#REF!</definedName>
    <definedName name="contract_RF">#REF!</definedName>
    <definedName name="d">#REF!</definedName>
    <definedName name="detail">'[2]certificate - 1'!#REF!</definedName>
    <definedName name="Detail_For_YTD_Inc_Analysis">#REF!</definedName>
    <definedName name="GL">#REF!</definedName>
    <definedName name="GL_without_detail">#REF!</definedName>
    <definedName name="interest">'[2]certificate - 1'!#REF!</definedName>
    <definedName name="intincome">'[2]certificate - 1'!#REF!</definedName>
    <definedName name="INV_RF">#REF!</definedName>
    <definedName name="joanne">'[2]certificate - 1'!#REF!</definedName>
    <definedName name="LOSSES">#REF!</definedName>
    <definedName name="miscsupport">#REF!</definedName>
    <definedName name="model_entry">#REF!</definedName>
    <definedName name="monthlyactivity">#REF!</definedName>
    <definedName name="page4">'[2]certificate - 1'!#REF!</definedName>
    <definedName name="page4A">#REF!</definedName>
    <definedName name="PP92A">#REF!</definedName>
    <definedName name="PP94A">#REF!</definedName>
    <definedName name="PP95A">#REF!</definedName>
    <definedName name="PP97A">#REF!</definedName>
    <definedName name="PP98A">#REF!</definedName>
    <definedName name="PREPPART_PRIN">#N/A</definedName>
    <definedName name="_xlnm.Print_Area" localSheetId="1">Delinquencies!$A$2:$G$48</definedName>
    <definedName name="_xlnm.Print_Area" localSheetId="9">'WOART 2009-A'!$A$1:$L$59</definedName>
    <definedName name="R_U__Loans_by_Branch">#REF!</definedName>
    <definedName name="roll">#REF!</definedName>
    <definedName name="RU__Loans_by_Branch">'[3]GAIN ALLOCATION'!$A$9:$I$17</definedName>
    <definedName name="subadds">#REF!</definedName>
    <definedName name="subsequent">#REF!</definedName>
    <definedName name="test">'[1]97B entry'!#REF!</definedName>
    <definedName name="test1">'[1]97B entry'!#REF!</definedName>
    <definedName name="woc">#REF!</definedName>
    <definedName name="wofcoentry">#REF!</definedName>
    <definedName name="YieldSuppBal">'[4]Deal Inputs Page'!$J$36</definedName>
  </definedNames>
  <calcPr calcId="191028" iterate="1" iterateCount="10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1" l="1"/>
  <c r="E10" i="57" l="1"/>
  <c r="D58" i="57"/>
  <c r="D57" i="57"/>
  <c r="D56" i="57"/>
  <c r="B57" i="57" s="1"/>
  <c r="D55" i="57"/>
  <c r="D54" i="57"/>
  <c r="B55" i="57" s="1"/>
  <c r="D53" i="57"/>
  <c r="D52" i="57"/>
  <c r="D44" i="57"/>
  <c r="D60" i="56"/>
  <c r="D51" i="57"/>
  <c r="D50" i="57"/>
  <c r="B51" i="57" s="1"/>
  <c r="D49" i="57"/>
  <c r="D48" i="57"/>
  <c r="D47" i="57"/>
  <c r="D46" i="57"/>
  <c r="B47" i="57" s="1"/>
  <c r="D45" i="57"/>
  <c r="E60" i="56"/>
  <c r="F60" i="56"/>
  <c r="F59" i="56"/>
  <c r="E59" i="56"/>
  <c r="F58" i="56"/>
  <c r="E58" i="56"/>
  <c r="F57" i="56"/>
  <c r="E57" i="56"/>
  <c r="F56" i="56"/>
  <c r="E56" i="56"/>
  <c r="F55" i="56"/>
  <c r="E55" i="56"/>
  <c r="F54" i="56"/>
  <c r="E54" i="56"/>
  <c r="F53" i="56"/>
  <c r="E53" i="56"/>
  <c r="F52" i="56"/>
  <c r="E52" i="56"/>
  <c r="F51" i="56"/>
  <c r="E51" i="56"/>
  <c r="F50" i="56"/>
  <c r="E50" i="56"/>
  <c r="F49" i="56"/>
  <c r="E49" i="56"/>
  <c r="F48" i="56"/>
  <c r="E48" i="56"/>
  <c r="F47" i="56"/>
  <c r="E47" i="56"/>
  <c r="F46" i="56"/>
  <c r="E46" i="56"/>
  <c r="F45" i="56"/>
  <c r="E45" i="56"/>
  <c r="F44" i="56"/>
  <c r="E44" i="56"/>
  <c r="F43" i="56"/>
  <c r="E43" i="56"/>
  <c r="F42" i="56"/>
  <c r="E42" i="56"/>
  <c r="F41" i="56"/>
  <c r="E41" i="56"/>
  <c r="F40" i="56"/>
  <c r="E40" i="56"/>
  <c r="F39" i="56"/>
  <c r="E39" i="56"/>
  <c r="F38" i="56"/>
  <c r="E38" i="56"/>
  <c r="F37" i="56"/>
  <c r="E37" i="56"/>
  <c r="F36" i="56"/>
  <c r="E36" i="56"/>
  <c r="F35" i="56"/>
  <c r="E35" i="56"/>
  <c r="F34" i="56"/>
  <c r="E34" i="56"/>
  <c r="F33" i="56"/>
  <c r="E33" i="56"/>
  <c r="F32" i="56"/>
  <c r="E32" i="56"/>
  <c r="F31" i="56"/>
  <c r="E31" i="56"/>
  <c r="F30" i="56"/>
  <c r="E30" i="56"/>
  <c r="F29" i="56"/>
  <c r="E29" i="56"/>
  <c r="F28" i="56"/>
  <c r="E28" i="56"/>
  <c r="F27" i="56"/>
  <c r="E27" i="56"/>
  <c r="F26" i="56"/>
  <c r="E26" i="56"/>
  <c r="F25" i="56"/>
  <c r="E25" i="56"/>
  <c r="F24" i="56"/>
  <c r="E24" i="56"/>
  <c r="F23" i="56"/>
  <c r="E23" i="56"/>
  <c r="F22" i="56"/>
  <c r="E22" i="56"/>
  <c r="F21" i="56"/>
  <c r="E21" i="56"/>
  <c r="F20" i="56"/>
  <c r="E20" i="56"/>
  <c r="F19" i="56"/>
  <c r="E19" i="56"/>
  <c r="F18" i="56"/>
  <c r="E18" i="56"/>
  <c r="F17" i="56"/>
  <c r="E17" i="56"/>
  <c r="F16" i="56"/>
  <c r="E16" i="56"/>
  <c r="F15" i="56"/>
  <c r="E15" i="56"/>
  <c r="F14" i="56"/>
  <c r="E14" i="56"/>
  <c r="F13" i="56"/>
  <c r="E13" i="56"/>
  <c r="F12" i="56"/>
  <c r="E12" i="56"/>
  <c r="F11" i="56"/>
  <c r="E11" i="56"/>
  <c r="D59" i="56"/>
  <c r="B60" i="56" s="1"/>
  <c r="D58" i="56"/>
  <c r="B59" i="56" s="1"/>
  <c r="D57" i="56"/>
  <c r="D56" i="56"/>
  <c r="B57" i="56" s="1"/>
  <c r="D55" i="56"/>
  <c r="B56" i="56" s="1"/>
  <c r="C56" i="56" s="1"/>
  <c r="D54" i="56"/>
  <c r="B55" i="56" s="1"/>
  <c r="D53" i="56"/>
  <c r="D52" i="56"/>
  <c r="B53" i="56" s="1"/>
  <c r="D60" i="55"/>
  <c r="E60" i="55"/>
  <c r="F60" i="55"/>
  <c r="D59" i="55"/>
  <c r="B60" i="55" s="1"/>
  <c r="C60" i="55" s="1"/>
  <c r="D58" i="55"/>
  <c r="D57" i="55"/>
  <c r="D56" i="55"/>
  <c r="F59" i="55"/>
  <c r="E59" i="55"/>
  <c r="F58" i="55"/>
  <c r="E58" i="55"/>
  <c r="F57" i="55"/>
  <c r="E57" i="55"/>
  <c r="F56" i="55"/>
  <c r="E56" i="55"/>
  <c r="F55" i="55"/>
  <c r="E55" i="55"/>
  <c r="F54" i="55"/>
  <c r="E54" i="55"/>
  <c r="F53" i="55"/>
  <c r="E53" i="55"/>
  <c r="F52" i="55"/>
  <c r="E52" i="55"/>
  <c r="F51" i="55"/>
  <c r="E51" i="55"/>
  <c r="F50" i="55"/>
  <c r="E50" i="55"/>
  <c r="F49" i="55"/>
  <c r="E49" i="55"/>
  <c r="F48" i="55"/>
  <c r="E48" i="55"/>
  <c r="F47" i="55"/>
  <c r="E47" i="55"/>
  <c r="F46" i="55"/>
  <c r="E46" i="55"/>
  <c r="F45" i="55"/>
  <c r="E45" i="55"/>
  <c r="F44" i="55"/>
  <c r="E44" i="55"/>
  <c r="F43" i="55"/>
  <c r="E43" i="55"/>
  <c r="F42" i="55"/>
  <c r="E42" i="55"/>
  <c r="F41" i="55"/>
  <c r="E41" i="55"/>
  <c r="F40" i="55"/>
  <c r="E40" i="55"/>
  <c r="F39" i="55"/>
  <c r="E39" i="55"/>
  <c r="F38" i="55"/>
  <c r="E38" i="55"/>
  <c r="F37" i="55"/>
  <c r="E37" i="55"/>
  <c r="F36" i="55"/>
  <c r="E36" i="55"/>
  <c r="F35" i="55"/>
  <c r="E35" i="55"/>
  <c r="F34" i="55"/>
  <c r="E34" i="55"/>
  <c r="F33" i="55"/>
  <c r="E33" i="55"/>
  <c r="F32" i="55"/>
  <c r="E32" i="55"/>
  <c r="F31" i="55"/>
  <c r="E31" i="55"/>
  <c r="F30" i="55"/>
  <c r="E30" i="55"/>
  <c r="F29" i="55"/>
  <c r="E29" i="55"/>
  <c r="F28" i="55"/>
  <c r="E28" i="55"/>
  <c r="F27" i="55"/>
  <c r="E27" i="55"/>
  <c r="F26" i="55"/>
  <c r="E26" i="55"/>
  <c r="F25" i="55"/>
  <c r="E25" i="55"/>
  <c r="F24" i="55"/>
  <c r="E24" i="55"/>
  <c r="F23" i="55"/>
  <c r="E23" i="55"/>
  <c r="F22" i="55"/>
  <c r="E22" i="55"/>
  <c r="F21" i="55"/>
  <c r="E21" i="55"/>
  <c r="F20" i="55"/>
  <c r="E20" i="55"/>
  <c r="F19" i="55"/>
  <c r="E19" i="55"/>
  <c r="F18" i="55"/>
  <c r="E18" i="55"/>
  <c r="F17" i="55"/>
  <c r="E17" i="55"/>
  <c r="F16" i="55"/>
  <c r="E16" i="55"/>
  <c r="F15" i="55"/>
  <c r="E15" i="55"/>
  <c r="F14" i="55"/>
  <c r="E14" i="55"/>
  <c r="F13" i="55"/>
  <c r="E13" i="55"/>
  <c r="F12" i="55"/>
  <c r="E12" i="55"/>
  <c r="F11" i="55"/>
  <c r="E11" i="55"/>
  <c r="F58" i="57"/>
  <c r="E58" i="57"/>
  <c r="F57" i="57"/>
  <c r="F56" i="57"/>
  <c r="F55" i="57"/>
  <c r="F54" i="57"/>
  <c r="F53" i="57"/>
  <c r="F52" i="57"/>
  <c r="F51" i="57"/>
  <c r="F50" i="57"/>
  <c r="F49" i="57"/>
  <c r="F48" i="57"/>
  <c r="F47" i="57"/>
  <c r="F46" i="57"/>
  <c r="F45"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9" i="57"/>
  <c r="F18" i="57"/>
  <c r="F17" i="57"/>
  <c r="F16" i="57"/>
  <c r="F15" i="57"/>
  <c r="F14" i="57"/>
  <c r="F13" i="57"/>
  <c r="F12" i="57"/>
  <c r="F11" i="57"/>
  <c r="B52" i="57"/>
  <c r="C52" i="57" s="1"/>
  <c r="B53" i="57"/>
  <c r="C53" i="57" s="1"/>
  <c r="B54" i="57"/>
  <c r="B56" i="57"/>
  <c r="B58" i="57"/>
  <c r="B49" i="57"/>
  <c r="C49" i="57" s="1"/>
  <c r="B50" i="57"/>
  <c r="B48" i="57"/>
  <c r="C48" i="57" s="1"/>
  <c r="B58" i="56"/>
  <c r="C58" i="56" s="1"/>
  <c r="G50" i="57"/>
  <c r="H50" i="57" s="1"/>
  <c r="B45" i="57"/>
  <c r="C45" i="57" s="1"/>
  <c r="B46" i="57"/>
  <c r="D43" i="57"/>
  <c r="B44" i="57" s="1"/>
  <c r="G44" i="57" s="1"/>
  <c r="H44" i="57" s="1"/>
  <c r="D42" i="57"/>
  <c r="B43" i="57" s="1"/>
  <c r="D41" i="57"/>
  <c r="B42" i="57" s="1"/>
  <c r="G42" i="57" s="1"/>
  <c r="H42" i="57" s="1"/>
  <c r="B54" i="56"/>
  <c r="C54" i="56" s="1"/>
  <c r="D51" i="56"/>
  <c r="B52" i="56" s="1"/>
  <c r="D50" i="56"/>
  <c r="B51" i="56" s="1"/>
  <c r="D49" i="56"/>
  <c r="B50" i="56" s="1"/>
  <c r="B59" i="55"/>
  <c r="B58" i="55"/>
  <c r="B57" i="55"/>
  <c r="D55" i="55"/>
  <c r="B56" i="55" s="1"/>
  <c r="D54" i="55"/>
  <c r="B55" i="55" s="1"/>
  <c r="D53" i="55"/>
  <c r="B54" i="55" s="1"/>
  <c r="F61" i="52"/>
  <c r="E61" i="52"/>
  <c r="F60" i="52"/>
  <c r="E60" i="52"/>
  <c r="D61" i="52"/>
  <c r="D60" i="52"/>
  <c r="B61" i="52" s="1"/>
  <c r="D48" i="56"/>
  <c r="B49" i="56" s="1"/>
  <c r="D40" i="57"/>
  <c r="B41" i="57" s="1"/>
  <c r="D39" i="57"/>
  <c r="B40" i="57"/>
  <c r="D47" i="56"/>
  <c r="B48" i="56"/>
  <c r="C48" i="56" s="1"/>
  <c r="D52" i="55"/>
  <c r="B53" i="55" s="1"/>
  <c r="D51" i="55"/>
  <c r="B52" i="55"/>
  <c r="D59" i="52"/>
  <c r="B60" i="52" s="1"/>
  <c r="D58" i="52"/>
  <c r="E58" i="52"/>
  <c r="F58" i="52"/>
  <c r="B59" i="52"/>
  <c r="E59" i="52"/>
  <c r="F59" i="52"/>
  <c r="D38" i="57"/>
  <c r="B39" i="57" s="1"/>
  <c r="D37" i="57"/>
  <c r="B38" i="57" s="1"/>
  <c r="G38" i="57" s="1"/>
  <c r="H38" i="57" s="1"/>
  <c r="D46" i="56"/>
  <c r="B47" i="56" s="1"/>
  <c r="D45" i="56"/>
  <c r="B46" i="56" s="1"/>
  <c r="D50" i="55"/>
  <c r="B51" i="55" s="1"/>
  <c r="D49" i="55"/>
  <c r="B50" i="55" s="1"/>
  <c r="D57" i="52"/>
  <c r="B58" i="52" s="1"/>
  <c r="F57" i="52"/>
  <c r="E57" i="52"/>
  <c r="D56" i="52"/>
  <c r="B57" i="52" s="1"/>
  <c r="E56" i="52"/>
  <c r="F56" i="52"/>
  <c r="D36" i="57"/>
  <c r="B37" i="57" s="1"/>
  <c r="D35" i="57"/>
  <c r="B36" i="57" s="1"/>
  <c r="D34" i="57"/>
  <c r="B35" i="57" s="1"/>
  <c r="D33" i="57"/>
  <c r="B34" i="57" s="1"/>
  <c r="D32" i="57"/>
  <c r="B33" i="57" s="1"/>
  <c r="D31" i="57"/>
  <c r="B32" i="57" s="1"/>
  <c r="D44" i="56"/>
  <c r="B45" i="56" s="1"/>
  <c r="C45" i="56" s="1"/>
  <c r="D43" i="56"/>
  <c r="B44" i="56" s="1"/>
  <c r="D42" i="56"/>
  <c r="B43" i="56" s="1"/>
  <c r="D41" i="56"/>
  <c r="B42" i="56" s="1"/>
  <c r="G42" i="56" s="1"/>
  <c r="H42" i="56" s="1"/>
  <c r="D40" i="56"/>
  <c r="B41" i="56" s="1"/>
  <c r="D48" i="55"/>
  <c r="B49" i="55" s="1"/>
  <c r="D47" i="55"/>
  <c r="B48" i="55" s="1"/>
  <c r="D46" i="55"/>
  <c r="B47" i="55" s="1"/>
  <c r="D45" i="55"/>
  <c r="B46" i="55" s="1"/>
  <c r="D44" i="55"/>
  <c r="B45" i="55"/>
  <c r="D55" i="52"/>
  <c r="B56" i="52" s="1"/>
  <c r="D54" i="52"/>
  <c r="B55" i="52" s="1"/>
  <c r="C55" i="52" s="1"/>
  <c r="D53" i="52"/>
  <c r="D52" i="52"/>
  <c r="B53" i="52" s="1"/>
  <c r="D51" i="52"/>
  <c r="B52" i="52" s="1"/>
  <c r="E51" i="52"/>
  <c r="F51" i="52"/>
  <c r="E52" i="52"/>
  <c r="F52" i="52"/>
  <c r="E53" i="52"/>
  <c r="F53" i="52"/>
  <c r="B54" i="52"/>
  <c r="E54" i="52"/>
  <c r="F54" i="52"/>
  <c r="E55" i="52"/>
  <c r="F55" i="52"/>
  <c r="F59" i="50"/>
  <c r="F60" i="50"/>
  <c r="F58" i="50"/>
  <c r="F57" i="50"/>
  <c r="E59" i="50"/>
  <c r="E60" i="50"/>
  <c r="E58" i="50"/>
  <c r="D60" i="50"/>
  <c r="D59" i="50"/>
  <c r="B60" i="50" s="1"/>
  <c r="D58" i="50"/>
  <c r="B59" i="50" s="1"/>
  <c r="D30" i="57"/>
  <c r="B31" i="57" s="1"/>
  <c r="D39" i="56"/>
  <c r="B40" i="56" s="1"/>
  <c r="D38" i="56"/>
  <c r="B39" i="56" s="1"/>
  <c r="D43" i="55"/>
  <c r="B44" i="55" s="1"/>
  <c r="D42" i="55"/>
  <c r="B43" i="55" s="1"/>
  <c r="D50" i="52"/>
  <c r="B51" i="52" s="1"/>
  <c r="D49" i="52"/>
  <c r="B50" i="52" s="1"/>
  <c r="E49" i="52"/>
  <c r="F49" i="52"/>
  <c r="E50" i="52"/>
  <c r="F50" i="52"/>
  <c r="F56" i="50"/>
  <c r="E56" i="50"/>
  <c r="E57" i="50"/>
  <c r="D57" i="50"/>
  <c r="B58" i="50" s="1"/>
  <c r="D56" i="50"/>
  <c r="B57" i="50" s="1"/>
  <c r="D29" i="57"/>
  <c r="B30" i="57" s="1"/>
  <c r="D28" i="57"/>
  <c r="B29" i="57" s="1"/>
  <c r="D37" i="56"/>
  <c r="B38" i="56" s="1"/>
  <c r="C38" i="56" s="1"/>
  <c r="D36" i="56"/>
  <c r="B37" i="56" s="1"/>
  <c r="D41" i="55"/>
  <c r="B42" i="55" s="1"/>
  <c r="D40" i="55"/>
  <c r="B41" i="55" s="1"/>
  <c r="D48" i="52"/>
  <c r="B49" i="52" s="1"/>
  <c r="C49" i="52" s="1"/>
  <c r="D47" i="52"/>
  <c r="B48" i="52" s="1"/>
  <c r="E47" i="52"/>
  <c r="F47" i="52"/>
  <c r="E48" i="52"/>
  <c r="F48" i="52"/>
  <c r="D55" i="50"/>
  <c r="B56" i="50" s="1"/>
  <c r="D54" i="50"/>
  <c r="B55" i="50" s="1"/>
  <c r="E54" i="50"/>
  <c r="F54" i="50"/>
  <c r="E55" i="50"/>
  <c r="F55" i="50"/>
  <c r="D25" i="57"/>
  <c r="B26" i="57" s="1"/>
  <c r="D26" i="57"/>
  <c r="B27" i="57" s="1"/>
  <c r="D27" i="57"/>
  <c r="B28" i="57" s="1"/>
  <c r="D35" i="56"/>
  <c r="B36" i="56" s="1"/>
  <c r="D34" i="56"/>
  <c r="B35" i="56" s="1"/>
  <c r="D39" i="55"/>
  <c r="B40" i="55" s="1"/>
  <c r="C40" i="55" s="1"/>
  <c r="D38" i="55"/>
  <c r="B39" i="55" s="1"/>
  <c r="D46" i="52"/>
  <c r="B47" i="52" s="1"/>
  <c r="C47" i="52" s="1"/>
  <c r="D45" i="52"/>
  <c r="B46" i="52" s="1"/>
  <c r="E45" i="52"/>
  <c r="F45" i="52"/>
  <c r="E46" i="52"/>
  <c r="F46" i="52"/>
  <c r="D53" i="50"/>
  <c r="B54" i="50" s="1"/>
  <c r="D52" i="50"/>
  <c r="B53" i="50" s="1"/>
  <c r="E52" i="50"/>
  <c r="F52" i="50"/>
  <c r="E53" i="50"/>
  <c r="F53" i="50"/>
  <c r="D33" i="56"/>
  <c r="B34" i="56" s="1"/>
  <c r="D37" i="55"/>
  <c r="B38" i="55" s="1"/>
  <c r="D44" i="52"/>
  <c r="B45" i="52" s="1"/>
  <c r="E44" i="52"/>
  <c r="F44" i="52"/>
  <c r="D51" i="50"/>
  <c r="B52" i="50" s="1"/>
  <c r="E51" i="50"/>
  <c r="F51" i="50"/>
  <c r="D24" i="57"/>
  <c r="B25" i="57" s="1"/>
  <c r="D23" i="57"/>
  <c r="B24" i="57" s="1"/>
  <c r="D22" i="57"/>
  <c r="B23" i="57" s="1"/>
  <c r="D21" i="57"/>
  <c r="B22" i="57" s="1"/>
  <c r="G22" i="57" s="1"/>
  <c r="H22" i="57" s="1"/>
  <c r="D20" i="57"/>
  <c r="B21" i="57" s="1"/>
  <c r="D19" i="57"/>
  <c r="B20" i="57" s="1"/>
  <c r="G20" i="57" s="1"/>
  <c r="H20" i="57" s="1"/>
  <c r="D18" i="57"/>
  <c r="B19" i="57" s="1"/>
  <c r="D32" i="56"/>
  <c r="B33" i="56" s="1"/>
  <c r="G33" i="56" s="1"/>
  <c r="H33" i="56" s="1"/>
  <c r="D31" i="56"/>
  <c r="B32" i="56" s="1"/>
  <c r="G32" i="56" s="1"/>
  <c r="H32" i="56" s="1"/>
  <c r="D30" i="56"/>
  <c r="B31" i="56" s="1"/>
  <c r="D29" i="56"/>
  <c r="B30" i="56" s="1"/>
  <c r="D28" i="56"/>
  <c r="B29" i="56" s="1"/>
  <c r="C29" i="56" s="1"/>
  <c r="D27" i="56"/>
  <c r="D26" i="56"/>
  <c r="B27" i="56" s="1"/>
  <c r="B28" i="56"/>
  <c r="D36" i="55"/>
  <c r="B37" i="55" s="1"/>
  <c r="C37" i="55" s="1"/>
  <c r="D35" i="55"/>
  <c r="B36" i="55" s="1"/>
  <c r="D34" i="55"/>
  <c r="B35" i="55" s="1"/>
  <c r="D33" i="55"/>
  <c r="B34" i="55" s="1"/>
  <c r="D32" i="55"/>
  <c r="B33" i="55" s="1"/>
  <c r="D31" i="55"/>
  <c r="B32" i="55" s="1"/>
  <c r="D30" i="55"/>
  <c r="B31" i="55" s="1"/>
  <c r="D43" i="52"/>
  <c r="B44" i="52" s="1"/>
  <c r="D42" i="52"/>
  <c r="B43" i="52" s="1"/>
  <c r="D41" i="52"/>
  <c r="B42" i="52" s="1"/>
  <c r="D40" i="52"/>
  <c r="B41" i="52" s="1"/>
  <c r="D39" i="52"/>
  <c r="B40" i="52" s="1"/>
  <c r="D38" i="52"/>
  <c r="B39" i="52" s="1"/>
  <c r="D37" i="52"/>
  <c r="B38" i="52" s="1"/>
  <c r="E38" i="52"/>
  <c r="F38" i="52"/>
  <c r="E37" i="52"/>
  <c r="F37" i="52"/>
  <c r="E39" i="52"/>
  <c r="F39" i="52"/>
  <c r="E40" i="52"/>
  <c r="F40" i="52"/>
  <c r="E41" i="52"/>
  <c r="F41" i="52"/>
  <c r="E42" i="52"/>
  <c r="F42" i="52"/>
  <c r="E43" i="52"/>
  <c r="F43" i="52"/>
  <c r="D50" i="50"/>
  <c r="B51" i="50" s="1"/>
  <c r="D49" i="50"/>
  <c r="B50" i="50" s="1"/>
  <c r="D48" i="50"/>
  <c r="B49" i="50" s="1"/>
  <c r="D47" i="50"/>
  <c r="D46" i="50"/>
  <c r="B47" i="50" s="1"/>
  <c r="C47" i="50" s="1"/>
  <c r="D45" i="50"/>
  <c r="B46" i="50" s="1"/>
  <c r="D44" i="50"/>
  <c r="B45" i="50" s="1"/>
  <c r="E45" i="50"/>
  <c r="F45" i="50"/>
  <c r="E44" i="50"/>
  <c r="F44" i="50"/>
  <c r="E46" i="50"/>
  <c r="F46" i="50"/>
  <c r="E47" i="50"/>
  <c r="F47" i="50"/>
  <c r="B48" i="50"/>
  <c r="E48" i="50"/>
  <c r="F48" i="50"/>
  <c r="E49" i="50"/>
  <c r="F49" i="50"/>
  <c r="E50" i="50"/>
  <c r="F50" i="50"/>
  <c r="D11" i="57"/>
  <c r="B12" i="57" s="1"/>
  <c r="D12" i="57"/>
  <c r="B13" i="57" s="1"/>
  <c r="D13" i="57"/>
  <c r="B14" i="57" s="1"/>
  <c r="D14" i="57"/>
  <c r="B15" i="57" s="1"/>
  <c r="G15" i="57" s="1"/>
  <c r="H15" i="57" s="1"/>
  <c r="D15" i="57"/>
  <c r="D16" i="57"/>
  <c r="B17" i="57" s="1"/>
  <c r="D17" i="57"/>
  <c r="B18" i="57" s="1"/>
  <c r="D16" i="56"/>
  <c r="B17" i="56" s="1"/>
  <c r="D17" i="56"/>
  <c r="B18" i="56" s="1"/>
  <c r="D18" i="56"/>
  <c r="B19" i="56" s="1"/>
  <c r="D19" i="56"/>
  <c r="B20" i="56" s="1"/>
  <c r="D20" i="56"/>
  <c r="D21" i="56"/>
  <c r="B22" i="56" s="1"/>
  <c r="D22" i="56"/>
  <c r="B23" i="56" s="1"/>
  <c r="D23" i="56"/>
  <c r="B24" i="56" s="1"/>
  <c r="D24" i="56"/>
  <c r="B25" i="56" s="1"/>
  <c r="D25" i="56"/>
  <c r="B26" i="56" s="1"/>
  <c r="C26" i="56" s="1"/>
  <c r="D20" i="55"/>
  <c r="B21" i="55" s="1"/>
  <c r="D21" i="55"/>
  <c r="B22" i="55" s="1"/>
  <c r="D22" i="55"/>
  <c r="B23" i="55" s="1"/>
  <c r="D23" i="55"/>
  <c r="B24" i="55" s="1"/>
  <c r="D24" i="55"/>
  <c r="B25" i="55" s="1"/>
  <c r="D25" i="55"/>
  <c r="B26" i="55" s="1"/>
  <c r="D26" i="55"/>
  <c r="B27" i="55" s="1"/>
  <c r="D27" i="55"/>
  <c r="B28" i="55" s="1"/>
  <c r="D28" i="55"/>
  <c r="B29" i="55" s="1"/>
  <c r="D29" i="55"/>
  <c r="B30" i="55" s="1"/>
  <c r="C30" i="55" s="1"/>
  <c r="D28" i="52"/>
  <c r="D27" i="52"/>
  <c r="B28" i="52" s="1"/>
  <c r="E27" i="52"/>
  <c r="F27" i="52"/>
  <c r="B29" i="52"/>
  <c r="D29" i="52"/>
  <c r="E28" i="52"/>
  <c r="F28" i="52"/>
  <c r="D30" i="52"/>
  <c r="B31" i="52" s="1"/>
  <c r="E29" i="52"/>
  <c r="F29" i="52"/>
  <c r="D31" i="52"/>
  <c r="B32" i="52" s="1"/>
  <c r="E30" i="52"/>
  <c r="F30" i="52"/>
  <c r="D32" i="52"/>
  <c r="B33" i="52" s="1"/>
  <c r="E31" i="52"/>
  <c r="F31" i="52"/>
  <c r="D33" i="52"/>
  <c r="B34" i="52" s="1"/>
  <c r="E32" i="52"/>
  <c r="F32" i="52"/>
  <c r="D34" i="52"/>
  <c r="E33" i="52"/>
  <c r="F33" i="52"/>
  <c r="D35" i="52"/>
  <c r="B36" i="52" s="1"/>
  <c r="E34" i="52"/>
  <c r="F34" i="52"/>
  <c r="D36" i="52"/>
  <c r="B37" i="52" s="1"/>
  <c r="C37" i="52" s="1"/>
  <c r="E35" i="52"/>
  <c r="F35" i="52"/>
  <c r="E36" i="52"/>
  <c r="F36" i="52"/>
  <c r="D34" i="50"/>
  <c r="B35" i="50" s="1"/>
  <c r="D35" i="50"/>
  <c r="B36" i="50" s="1"/>
  <c r="E34" i="50"/>
  <c r="F34" i="50"/>
  <c r="D36" i="50"/>
  <c r="B37" i="50" s="1"/>
  <c r="E35" i="50"/>
  <c r="F35" i="50"/>
  <c r="D37" i="50"/>
  <c r="B38" i="50" s="1"/>
  <c r="E36" i="50"/>
  <c r="F36" i="50"/>
  <c r="D38" i="50"/>
  <c r="B39" i="50" s="1"/>
  <c r="E37" i="50"/>
  <c r="F37" i="50"/>
  <c r="D39" i="50"/>
  <c r="B40" i="50" s="1"/>
  <c r="E38" i="50"/>
  <c r="F38" i="50"/>
  <c r="D40" i="50"/>
  <c r="B41" i="50" s="1"/>
  <c r="E39" i="50"/>
  <c r="F39" i="50"/>
  <c r="D41" i="50"/>
  <c r="B42" i="50" s="1"/>
  <c r="E40" i="50"/>
  <c r="F40" i="50"/>
  <c r="D42" i="50"/>
  <c r="B43" i="50" s="1"/>
  <c r="E41" i="50"/>
  <c r="F41" i="50"/>
  <c r="D43" i="50"/>
  <c r="B44" i="50" s="1"/>
  <c r="E42" i="50"/>
  <c r="F42" i="50"/>
  <c r="E43" i="50"/>
  <c r="F43" i="50"/>
  <c r="D11" i="50"/>
  <c r="C11" i="50" s="1"/>
  <c r="D12" i="50"/>
  <c r="B13" i="50" s="1"/>
  <c r="E11" i="50"/>
  <c r="F11" i="50"/>
  <c r="D13" i="50"/>
  <c r="B14" i="50" s="1"/>
  <c r="E12" i="50"/>
  <c r="F12" i="50"/>
  <c r="D14" i="50"/>
  <c r="B15" i="50" s="1"/>
  <c r="E13" i="50"/>
  <c r="F13" i="50"/>
  <c r="D15" i="50"/>
  <c r="B16" i="50" s="1"/>
  <c r="E14" i="50"/>
  <c r="F14" i="50"/>
  <c r="D16" i="50"/>
  <c r="B17" i="50" s="1"/>
  <c r="E15" i="50"/>
  <c r="F15" i="50"/>
  <c r="D17" i="50"/>
  <c r="B18" i="50" s="1"/>
  <c r="E16" i="50"/>
  <c r="F16" i="50"/>
  <c r="D18" i="50"/>
  <c r="B19" i="50" s="1"/>
  <c r="E17" i="50"/>
  <c r="F17" i="50"/>
  <c r="D19" i="50"/>
  <c r="B20" i="50" s="1"/>
  <c r="E18" i="50"/>
  <c r="F18" i="50"/>
  <c r="D20" i="50"/>
  <c r="E19" i="50"/>
  <c r="F19" i="50"/>
  <c r="D21" i="50"/>
  <c r="B22" i="50" s="1"/>
  <c r="E20" i="50"/>
  <c r="F20" i="50"/>
  <c r="D22" i="50"/>
  <c r="B23" i="50" s="1"/>
  <c r="E21" i="50"/>
  <c r="F21" i="50"/>
  <c r="D23" i="50"/>
  <c r="B24" i="50" s="1"/>
  <c r="E22" i="50"/>
  <c r="F22" i="50"/>
  <c r="D24" i="50"/>
  <c r="B25" i="50" s="1"/>
  <c r="E23" i="50"/>
  <c r="F23" i="50"/>
  <c r="D25" i="50"/>
  <c r="B26" i="50" s="1"/>
  <c r="E24" i="50"/>
  <c r="F24" i="50"/>
  <c r="D26" i="50"/>
  <c r="B27" i="50" s="1"/>
  <c r="E25" i="50"/>
  <c r="F25" i="50"/>
  <c r="D27" i="50"/>
  <c r="B28" i="50" s="1"/>
  <c r="E26" i="50"/>
  <c r="F26" i="50"/>
  <c r="D28" i="50"/>
  <c r="B29" i="50" s="1"/>
  <c r="E27" i="50"/>
  <c r="F27" i="50"/>
  <c r="D29" i="50"/>
  <c r="B30" i="50" s="1"/>
  <c r="E28" i="50"/>
  <c r="F28" i="50"/>
  <c r="D30" i="50"/>
  <c r="B31" i="50" s="1"/>
  <c r="E29" i="50"/>
  <c r="F29" i="50"/>
  <c r="D31" i="50"/>
  <c r="B32" i="50" s="1"/>
  <c r="E30" i="50"/>
  <c r="F30" i="50"/>
  <c r="D32" i="50"/>
  <c r="B33" i="50" s="1"/>
  <c r="E31" i="50"/>
  <c r="F31" i="50"/>
  <c r="D33" i="50"/>
  <c r="B34" i="50" s="1"/>
  <c r="E32" i="50"/>
  <c r="F32" i="50"/>
  <c r="E33" i="50"/>
  <c r="F33" i="50"/>
  <c r="G11" i="52"/>
  <c r="H11" i="52"/>
  <c r="D11" i="52"/>
  <c r="C11" i="52" s="1"/>
  <c r="I11" i="52" s="1"/>
  <c r="K11" i="52" s="1"/>
  <c r="E11" i="52"/>
  <c r="F11" i="52"/>
  <c r="D12" i="52"/>
  <c r="B13" i="52" s="1"/>
  <c r="E12" i="52"/>
  <c r="F12" i="52"/>
  <c r="D13" i="52"/>
  <c r="B14" i="52" s="1"/>
  <c r="E13" i="52"/>
  <c r="F13" i="52"/>
  <c r="D14" i="52"/>
  <c r="D15" i="52"/>
  <c r="B16" i="52" s="1"/>
  <c r="E14" i="52"/>
  <c r="F14" i="52"/>
  <c r="D16" i="52"/>
  <c r="B17" i="52" s="1"/>
  <c r="E15" i="52"/>
  <c r="F15" i="52"/>
  <c r="D17" i="52"/>
  <c r="B18" i="52" s="1"/>
  <c r="E16" i="52"/>
  <c r="F16" i="52"/>
  <c r="D18" i="52"/>
  <c r="B19" i="52" s="1"/>
  <c r="E17" i="52"/>
  <c r="F17" i="52"/>
  <c r="D19" i="52"/>
  <c r="E18" i="52"/>
  <c r="F18" i="52"/>
  <c r="D20" i="52"/>
  <c r="B21" i="52" s="1"/>
  <c r="E19" i="52"/>
  <c r="F19" i="52"/>
  <c r="D21" i="52"/>
  <c r="B22" i="52" s="1"/>
  <c r="E20" i="52"/>
  <c r="F20" i="52"/>
  <c r="D22" i="52"/>
  <c r="B23" i="52" s="1"/>
  <c r="E21" i="52"/>
  <c r="F21" i="52"/>
  <c r="D23" i="52"/>
  <c r="B24" i="52" s="1"/>
  <c r="E22" i="52"/>
  <c r="F22" i="52"/>
  <c r="D24" i="52"/>
  <c r="B25" i="52" s="1"/>
  <c r="E23" i="52"/>
  <c r="F23" i="52"/>
  <c r="D25" i="52"/>
  <c r="B26" i="52" s="1"/>
  <c r="E24" i="52"/>
  <c r="F24" i="52"/>
  <c r="D26" i="52"/>
  <c r="B27" i="52" s="1"/>
  <c r="C27" i="52" s="1"/>
  <c r="E25" i="52"/>
  <c r="F25" i="52"/>
  <c r="E26" i="52"/>
  <c r="F26" i="52"/>
  <c r="D11" i="55"/>
  <c r="C11" i="55" s="1"/>
  <c r="D12" i="55"/>
  <c r="B13" i="55" s="1"/>
  <c r="D13" i="55"/>
  <c r="B14" i="55" s="1"/>
  <c r="D14" i="55"/>
  <c r="B15" i="55" s="1"/>
  <c r="D15" i="55"/>
  <c r="B16" i="55" s="1"/>
  <c r="D16" i="55"/>
  <c r="B17" i="55" s="1"/>
  <c r="D17" i="55"/>
  <c r="B18" i="55" s="1"/>
  <c r="D18" i="55"/>
  <c r="B19" i="55" s="1"/>
  <c r="D19" i="55"/>
  <c r="B20" i="55" s="1"/>
  <c r="C20" i="55" s="1"/>
  <c r="D11" i="56"/>
  <c r="B12" i="56" s="1"/>
  <c r="D12" i="56"/>
  <c r="B13" i="56" s="1"/>
  <c r="G13" i="56" s="1"/>
  <c r="H13" i="56" s="1"/>
  <c r="D13" i="56"/>
  <c r="B14" i="56" s="1"/>
  <c r="D14" i="56"/>
  <c r="B15" i="56" s="1"/>
  <c r="D15" i="56"/>
  <c r="B16" i="56" s="1"/>
  <c r="C16" i="56" s="1"/>
  <c r="A6" i="41"/>
  <c r="J10" i="57"/>
  <c r="J11" i="57"/>
  <c r="J12" i="57"/>
  <c r="J13" i="57"/>
  <c r="J14" i="57"/>
  <c r="J15" i="57"/>
  <c r="J16" i="57"/>
  <c r="J17" i="57"/>
  <c r="J18" i="57"/>
  <c r="J19" i="57"/>
  <c r="J20" i="57"/>
  <c r="J21" i="57"/>
  <c r="J22" i="57"/>
  <c r="J23" i="57"/>
  <c r="J24" i="57"/>
  <c r="J25" i="57"/>
  <c r="J26" i="57"/>
  <c r="J27" i="57"/>
  <c r="J28" i="57"/>
  <c r="J29" i="57"/>
  <c r="J30" i="57"/>
  <c r="J31" i="57"/>
  <c r="J32" i="57" s="1"/>
  <c r="J33" i="57" s="1"/>
  <c r="J34" i="57" s="1"/>
  <c r="J35" i="57" s="1"/>
  <c r="J36" i="57" s="1"/>
  <c r="J37" i="57" s="1"/>
  <c r="J38" i="57" s="1"/>
  <c r="J39" i="57" s="1"/>
  <c r="J40" i="57" s="1"/>
  <c r="J41" i="57" s="1"/>
  <c r="J42" i="57" s="1"/>
  <c r="J43" i="57" s="1"/>
  <c r="J44" i="57" s="1"/>
  <c r="J45" i="57" s="1"/>
  <c r="J46" i="57" s="1"/>
  <c r="J47" i="57" s="1"/>
  <c r="J48" i="57" s="1"/>
  <c r="J49" i="57" s="1"/>
  <c r="J50" i="57" s="1"/>
  <c r="J51" i="57" s="1"/>
  <c r="J52" i="57" s="1"/>
  <c r="J53" i="57" s="1"/>
  <c r="J54" i="57" s="1"/>
  <c r="J55" i="57" s="1"/>
  <c r="J56" i="57" s="1"/>
  <c r="J57" i="57" s="1"/>
  <c r="J58" i="57" s="1"/>
  <c r="G11" i="57"/>
  <c r="H11" i="57"/>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s="1"/>
  <c r="J41" i="56" s="1"/>
  <c r="J42" i="56" s="1"/>
  <c r="J43" i="56" s="1"/>
  <c r="J44" i="56" s="1"/>
  <c r="J45" i="56" s="1"/>
  <c r="J46" i="56" s="1"/>
  <c r="J47" i="56" s="1"/>
  <c r="J48" i="56" s="1"/>
  <c r="J49" i="56" s="1"/>
  <c r="J50" i="56" s="1"/>
  <c r="J51" i="56" s="1"/>
  <c r="J52" i="56" s="1"/>
  <c r="J53" i="56" s="1"/>
  <c r="J54" i="56" s="1"/>
  <c r="J55" i="56" s="1"/>
  <c r="J56" i="56" s="1"/>
  <c r="J57" i="56" s="1"/>
  <c r="J58" i="56" s="1"/>
  <c r="J59" i="56" s="1"/>
  <c r="J60" i="56" s="1"/>
  <c r="G11" i="56"/>
  <c r="H11" i="56"/>
  <c r="J10" i="55"/>
  <c r="G11" i="55"/>
  <c r="H11" i="55"/>
  <c r="J11" i="55"/>
  <c r="J12" i="55"/>
  <c r="J13" i="55"/>
  <c r="J14" i="55"/>
  <c r="J15" i="55"/>
  <c r="J16" i="55"/>
  <c r="J17" i="55"/>
  <c r="J18" i="55"/>
  <c r="J19" i="55"/>
  <c r="J20" i="55"/>
  <c r="J21" i="55"/>
  <c r="J22" i="55"/>
  <c r="J23" i="55"/>
  <c r="J24" i="55"/>
  <c r="J25" i="55"/>
  <c r="J26" i="55"/>
  <c r="J27" i="55"/>
  <c r="J28" i="55"/>
  <c r="J29" i="55"/>
  <c r="J30" i="55"/>
  <c r="J31" i="55"/>
  <c r="J32" i="55"/>
  <c r="J33" i="55"/>
  <c r="J34" i="55"/>
  <c r="J35" i="55"/>
  <c r="J36" i="55"/>
  <c r="J37" i="55"/>
  <c r="J38" i="55"/>
  <c r="J39" i="55"/>
  <c r="J40" i="55"/>
  <c r="J41" i="55"/>
  <c r="J42" i="55"/>
  <c r="J43" i="55"/>
  <c r="J44" i="55" s="1"/>
  <c r="J45" i="55" s="1"/>
  <c r="J46" i="55" s="1"/>
  <c r="J47" i="55" s="1"/>
  <c r="J48" i="55" s="1"/>
  <c r="J49" i="55" s="1"/>
  <c r="J50" i="55" s="1"/>
  <c r="J51" i="55" s="1"/>
  <c r="J52" i="55" s="1"/>
  <c r="J53" i="55" s="1"/>
  <c r="J54" i="55" s="1"/>
  <c r="J55" i="55" s="1"/>
  <c r="J56" i="55" s="1"/>
  <c r="J57" i="55" s="1"/>
  <c r="J58" i="55" s="1"/>
  <c r="J59" i="55" s="1"/>
  <c r="J60" i="55" s="1"/>
  <c r="D56" i="44"/>
  <c r="B57" i="44" s="1"/>
  <c r="D57" i="44"/>
  <c r="E56" i="44"/>
  <c r="F56" i="44"/>
  <c r="D54" i="44"/>
  <c r="B55" i="44" s="1"/>
  <c r="D55" i="44"/>
  <c r="B56" i="44" s="1"/>
  <c r="E54" i="44"/>
  <c r="F54" i="44"/>
  <c r="E55" i="44"/>
  <c r="F55" i="44"/>
  <c r="J10" i="52"/>
  <c r="J11" i="52"/>
  <c r="J12" i="52"/>
  <c r="J13" i="52"/>
  <c r="J14" i="52"/>
  <c r="J15" i="52"/>
  <c r="J16" i="52"/>
  <c r="J17" i="52"/>
  <c r="J18" i="52"/>
  <c r="J19" i="52"/>
  <c r="J20" i="52"/>
  <c r="J21" i="52"/>
  <c r="J22" i="52"/>
  <c r="J23" i="52"/>
  <c r="J24" i="52"/>
  <c r="J25" i="52"/>
  <c r="J26" i="52"/>
  <c r="J27" i="52"/>
  <c r="J28" i="52"/>
  <c r="J29" i="52"/>
  <c r="J30" i="52"/>
  <c r="J31" i="52"/>
  <c r="J32" i="52"/>
  <c r="J33" i="52"/>
  <c r="J34" i="52"/>
  <c r="J35" i="52"/>
  <c r="J36" i="52"/>
  <c r="J37" i="52"/>
  <c r="J38" i="52"/>
  <c r="J39" i="52"/>
  <c r="J40" i="52"/>
  <c r="J41" i="52"/>
  <c r="J42" i="52"/>
  <c r="J43" i="52"/>
  <c r="J44" i="52"/>
  <c r="J45" i="52"/>
  <c r="J46" i="52"/>
  <c r="J47" i="52"/>
  <c r="J48" i="52"/>
  <c r="J49" i="52"/>
  <c r="J50" i="52"/>
  <c r="J51" i="52" s="1"/>
  <c r="J52" i="52" s="1"/>
  <c r="J53" i="52" s="1"/>
  <c r="J54" i="52" s="1"/>
  <c r="J55" i="52" s="1"/>
  <c r="J56" i="52" s="1"/>
  <c r="J57" i="52" s="1"/>
  <c r="J58" i="52" s="1"/>
  <c r="J59" i="52" s="1"/>
  <c r="J60" i="52" s="1"/>
  <c r="J61" i="52" s="1"/>
  <c r="E57" i="44"/>
  <c r="F57"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E53" i="44"/>
  <c r="E52" i="44"/>
  <c r="E51" i="44"/>
  <c r="E50" i="44"/>
  <c r="E49" i="44"/>
  <c r="E48" i="44"/>
  <c r="E47" i="44"/>
  <c r="E46" i="44"/>
  <c r="E45" i="44"/>
  <c r="E44" i="44"/>
  <c r="E43" i="44"/>
  <c r="E42" i="44"/>
  <c r="E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G11" i="50"/>
  <c r="H11" i="50"/>
  <c r="D53" i="44"/>
  <c r="B54" i="44" s="1"/>
  <c r="C54" i="44" s="1"/>
  <c r="D52" i="44"/>
  <c r="B53" i="44" s="1"/>
  <c r="D51" i="44"/>
  <c r="B52" i="44" s="1"/>
  <c r="D50" i="44"/>
  <c r="B51" i="44" s="1"/>
  <c r="D49" i="44"/>
  <c r="B50" i="44" s="1"/>
  <c r="D48" i="44"/>
  <c r="B49" i="44" s="1"/>
  <c r="J10" i="50"/>
  <c r="J11" i="50"/>
  <c r="J12" i="50"/>
  <c r="J13" i="50"/>
  <c r="J14" i="50"/>
  <c r="J15" i="50"/>
  <c r="J16" i="50"/>
  <c r="J17" i="50"/>
  <c r="J18" i="50"/>
  <c r="J19" i="50"/>
  <c r="J20" i="50"/>
  <c r="J21" i="50"/>
  <c r="J22" i="50"/>
  <c r="J23" i="50"/>
  <c r="J24" i="50"/>
  <c r="J25" i="50"/>
  <c r="J26" i="50"/>
  <c r="J27" i="50"/>
  <c r="J28" i="50"/>
  <c r="J29" i="50"/>
  <c r="J30" i="50"/>
  <c r="J31" i="50"/>
  <c r="J32" i="50"/>
  <c r="J33" i="50"/>
  <c r="J34" i="50"/>
  <c r="J35" i="50"/>
  <c r="J36" i="50"/>
  <c r="J37" i="50"/>
  <c r="J38" i="50"/>
  <c r="J39" i="50"/>
  <c r="J40" i="50"/>
  <c r="J41" i="50"/>
  <c r="J42" i="50"/>
  <c r="J43" i="50"/>
  <c r="J44" i="50"/>
  <c r="J45" i="50"/>
  <c r="J46" i="50"/>
  <c r="J47" i="50"/>
  <c r="J48" i="50"/>
  <c r="J49" i="50"/>
  <c r="J50" i="50"/>
  <c r="J51" i="50"/>
  <c r="J52" i="50"/>
  <c r="J53" i="50"/>
  <c r="J54" i="50"/>
  <c r="J55" i="50"/>
  <c r="J56" i="50"/>
  <c r="J57" i="50"/>
  <c r="J58" i="50"/>
  <c r="J59" i="50"/>
  <c r="J60" i="50"/>
  <c r="D47" i="44"/>
  <c r="B48" i="44" s="1"/>
  <c r="C48" i="44" s="1"/>
  <c r="D46" i="44"/>
  <c r="B47" i="44" s="1"/>
  <c r="D45" i="44"/>
  <c r="B46" i="44" s="1"/>
  <c r="D44" i="44"/>
  <c r="B45" i="44" s="1"/>
  <c r="G45" i="44" s="1"/>
  <c r="H45" i="44" s="1"/>
  <c r="D43" i="44"/>
  <c r="B44" i="44" s="1"/>
  <c r="D42" i="44"/>
  <c r="B43" i="44" s="1"/>
  <c r="G43" i="44" s="1"/>
  <c r="H43" i="44" s="1"/>
  <c r="D41" i="44"/>
  <c r="B42" i="44" s="1"/>
  <c r="D40" i="44"/>
  <c r="B41" i="44" s="1"/>
  <c r="D39" i="44"/>
  <c r="B40" i="44" s="1"/>
  <c r="D38" i="44"/>
  <c r="B39" i="44" s="1"/>
  <c r="D37" i="44"/>
  <c r="B38" i="44" s="1"/>
  <c r="G38" i="44" s="1"/>
  <c r="H38" i="44" s="1"/>
  <c r="D36" i="44"/>
  <c r="B37" i="44" s="1"/>
  <c r="D35" i="44"/>
  <c r="B36" i="44" s="1"/>
  <c r="D34" i="44"/>
  <c r="B35" i="44" s="1"/>
  <c r="D33" i="44"/>
  <c r="D32" i="44"/>
  <c r="B33" i="44" s="1"/>
  <c r="D31" i="44"/>
  <c r="B32" i="44" s="1"/>
  <c r="D13" i="44"/>
  <c r="B14" i="44" s="1"/>
  <c r="D12" i="44"/>
  <c r="D30" i="44"/>
  <c r="B31" i="44" s="1"/>
  <c r="D29" i="44"/>
  <c r="B30" i="44" s="1"/>
  <c r="G30" i="44" s="1"/>
  <c r="H30" i="44" s="1"/>
  <c r="D28" i="44"/>
  <c r="B29" i="44" s="1"/>
  <c r="D27" i="44"/>
  <c r="D26" i="44"/>
  <c r="B27" i="44" s="1"/>
  <c r="D25" i="44"/>
  <c r="B26" i="44" s="1"/>
  <c r="G26" i="44" s="1"/>
  <c r="H26" i="44" s="1"/>
  <c r="D24" i="44"/>
  <c r="B25" i="44" s="1"/>
  <c r="G25" i="44" s="1"/>
  <c r="H25" i="44" s="1"/>
  <c r="D23" i="44"/>
  <c r="B24" i="44" s="1"/>
  <c r="G24" i="44" s="1"/>
  <c r="H24" i="44" s="1"/>
  <c r="D22" i="44"/>
  <c r="B23" i="44" s="1"/>
  <c r="D21" i="44"/>
  <c r="B22" i="44" s="1"/>
  <c r="G22" i="44" s="1"/>
  <c r="H22" i="44" s="1"/>
  <c r="D20" i="44"/>
  <c r="B21" i="44" s="1"/>
  <c r="G21" i="44" s="1"/>
  <c r="H21" i="44" s="1"/>
  <c r="D19" i="44"/>
  <c r="B20" i="44" s="1"/>
  <c r="G20" i="44" s="1"/>
  <c r="H20" i="44" s="1"/>
  <c r="D18" i="44"/>
  <c r="B19" i="44" s="1"/>
  <c r="D17" i="44"/>
  <c r="B18" i="44" s="1"/>
  <c r="G18" i="44" s="1"/>
  <c r="H18" i="44" s="1"/>
  <c r="D16" i="44"/>
  <c r="B17" i="44" s="1"/>
  <c r="D15" i="44"/>
  <c r="B16" i="44" s="1"/>
  <c r="D14" i="44"/>
  <c r="B15" i="44" s="1"/>
  <c r="B28" i="44"/>
  <c r="J10" i="44"/>
  <c r="J11" i="44"/>
  <c r="J12" i="44"/>
  <c r="J13" i="44"/>
  <c r="J14" i="44"/>
  <c r="J15" i="44"/>
  <c r="J16" i="44"/>
  <c r="J17" i="44"/>
  <c r="J18" i="44"/>
  <c r="J19" i="44"/>
  <c r="J20" i="44"/>
  <c r="J21" i="44"/>
  <c r="J22" i="44"/>
  <c r="J23" i="44"/>
  <c r="J24" i="44"/>
  <c r="J25" i="44"/>
  <c r="J26" i="44"/>
  <c r="J27" i="44"/>
  <c r="J28" i="44"/>
  <c r="J29" i="44"/>
  <c r="J30" i="44"/>
  <c r="J31" i="44"/>
  <c r="J32" i="44"/>
  <c r="J33" i="44"/>
  <c r="J34" i="44"/>
  <c r="J35" i="44"/>
  <c r="J36" i="44"/>
  <c r="J37" i="44"/>
  <c r="J38" i="44"/>
  <c r="J39" i="44"/>
  <c r="J40" i="44"/>
  <c r="J41" i="44"/>
  <c r="J42" i="44"/>
  <c r="J43" i="44"/>
  <c r="J44" i="44"/>
  <c r="J45" i="44"/>
  <c r="J46" i="44"/>
  <c r="J47" i="44"/>
  <c r="J48" i="44"/>
  <c r="J49" i="44"/>
  <c r="J50" i="44"/>
  <c r="J51" i="44"/>
  <c r="J52" i="44"/>
  <c r="J53" i="44"/>
  <c r="J54" i="44"/>
  <c r="J55" i="44"/>
  <c r="J56" i="44"/>
  <c r="J57" i="44"/>
  <c r="B12" i="44"/>
  <c r="C11" i="44"/>
  <c r="G11" i="44"/>
  <c r="H11" i="44"/>
  <c r="I11" i="44"/>
  <c r="K11" i="44"/>
  <c r="L11" i="44"/>
  <c r="G12" i="44"/>
  <c r="H12" i="44"/>
  <c r="C38" i="57"/>
  <c r="C40" i="57"/>
  <c r="C28" i="56"/>
  <c r="C58" i="52"/>
  <c r="C58" i="55"/>
  <c r="B35" i="52"/>
  <c r="G35" i="52" s="1"/>
  <c r="H35" i="52" s="1"/>
  <c r="B16" i="57"/>
  <c r="G16" i="57" s="1"/>
  <c r="H16" i="57" s="1"/>
  <c r="G47" i="50"/>
  <c r="H47" i="50" s="1"/>
  <c r="G41" i="52"/>
  <c r="H41" i="52" s="1"/>
  <c r="C22" i="50"/>
  <c r="C48" i="50"/>
  <c r="C45" i="55"/>
  <c r="G13" i="50"/>
  <c r="H13" i="50" s="1"/>
  <c r="G49" i="55"/>
  <c r="H49" i="55" s="1"/>
  <c r="C44" i="57"/>
  <c r="G61" i="52"/>
  <c r="H61" i="52" s="1"/>
  <c r="G29" i="57"/>
  <c r="H29" i="57" s="1"/>
  <c r="C31" i="57"/>
  <c r="C11" i="57"/>
  <c r="I11" i="57" s="1"/>
  <c r="K11" i="57" s="1"/>
  <c r="L11" i="57" s="1"/>
  <c r="G45" i="50"/>
  <c r="H45" i="50" s="1"/>
  <c r="C28" i="52"/>
  <c r="G38" i="56"/>
  <c r="H38" i="56" s="1"/>
  <c r="G39" i="56"/>
  <c r="H39" i="56" s="1"/>
  <c r="C20" i="56"/>
  <c r="G53" i="50"/>
  <c r="H53" i="50" s="1"/>
  <c r="G49" i="52"/>
  <c r="H49" i="52" s="1"/>
  <c r="B20" i="52"/>
  <c r="B15" i="52"/>
  <c r="G57" i="55"/>
  <c r="H57" i="55" s="1"/>
  <c r="G54" i="52"/>
  <c r="H54" i="52" s="1"/>
  <c r="B34" i="44"/>
  <c r="C52" i="55"/>
  <c r="G40" i="55"/>
  <c r="H40" i="55" s="1"/>
  <c r="I40" i="55" s="1"/>
  <c r="K40" i="55" s="1"/>
  <c r="L40" i="55" s="1"/>
  <c r="B12" i="50"/>
  <c r="B21" i="56"/>
  <c r="C53" i="50"/>
  <c r="C12" i="44" l="1"/>
  <c r="I12" i="44" s="1"/>
  <c r="K12" i="44" s="1"/>
  <c r="L12" i="44" s="1"/>
  <c r="I11" i="55"/>
  <c r="K11" i="55" s="1"/>
  <c r="L11" i="55" s="1"/>
  <c r="G25" i="52"/>
  <c r="H25" i="52" s="1"/>
  <c r="G21" i="52"/>
  <c r="H21" i="52" s="1"/>
  <c r="L11" i="52"/>
  <c r="G30" i="50"/>
  <c r="H30" i="50" s="1"/>
  <c r="G28" i="50"/>
  <c r="H28" i="50" s="1"/>
  <c r="G24" i="50"/>
  <c r="H24" i="50" s="1"/>
  <c r="G22" i="50"/>
  <c r="H22" i="50" s="1"/>
  <c r="C18" i="50"/>
  <c r="G16" i="50"/>
  <c r="H16" i="50" s="1"/>
  <c r="I11" i="50"/>
  <c r="K11" i="50" s="1"/>
  <c r="L11" i="50" s="1"/>
  <c r="G44" i="50"/>
  <c r="H44" i="50" s="1"/>
  <c r="G40" i="52"/>
  <c r="H40" i="52" s="1"/>
  <c r="G45" i="52"/>
  <c r="H45" i="52" s="1"/>
  <c r="C26" i="57"/>
  <c r="G48" i="52"/>
  <c r="H48" i="52" s="1"/>
  <c r="G32" i="57"/>
  <c r="H32" i="57" s="1"/>
  <c r="C57" i="55"/>
  <c r="C59" i="55"/>
  <c r="A7" i="41"/>
  <c r="G18" i="57"/>
  <c r="H18" i="57" s="1"/>
  <c r="C23" i="50"/>
  <c r="C51" i="57"/>
  <c r="C55" i="57"/>
  <c r="C57" i="57"/>
  <c r="C21" i="56"/>
  <c r="C11" i="56"/>
  <c r="I11" i="56" s="1"/>
  <c r="K11" i="56" s="1"/>
  <c r="L11" i="56" s="1"/>
  <c r="G20" i="52"/>
  <c r="H20" i="52" s="1"/>
  <c r="C37" i="56"/>
  <c r="C15" i="50"/>
  <c r="C43" i="57"/>
  <c r="C42" i="57"/>
  <c r="C42" i="52"/>
  <c r="C35" i="57"/>
  <c r="C59" i="52"/>
  <c r="C42" i="56"/>
  <c r="C46" i="55"/>
  <c r="G28" i="44"/>
  <c r="H28" i="44" s="1"/>
  <c r="G48" i="44"/>
  <c r="H48" i="44" s="1"/>
  <c r="G16" i="52"/>
  <c r="H16" i="52" s="1"/>
  <c r="G26" i="50"/>
  <c r="H26" i="50" s="1"/>
  <c r="C27" i="50"/>
  <c r="G23" i="50"/>
  <c r="H23" i="50" s="1"/>
  <c r="C12" i="56"/>
  <c r="C15" i="55"/>
  <c r="C26" i="52"/>
  <c r="G40" i="57"/>
  <c r="H40" i="57" s="1"/>
  <c r="C14" i="56"/>
  <c r="C17" i="55"/>
  <c r="C34" i="44"/>
  <c r="C40" i="56"/>
  <c r="G55" i="52"/>
  <c r="H55" i="52" s="1"/>
  <c r="G58" i="52"/>
  <c r="H58" i="52" s="1"/>
  <c r="C61" i="52"/>
  <c r="G42" i="44"/>
  <c r="H42" i="44" s="1"/>
  <c r="C56" i="44"/>
  <c r="C57" i="44"/>
  <c r="G17" i="52"/>
  <c r="H17" i="52" s="1"/>
  <c r="C29" i="50"/>
  <c r="G25" i="50"/>
  <c r="H25" i="50" s="1"/>
  <c r="C25" i="50"/>
  <c r="G18" i="50"/>
  <c r="H18" i="50" s="1"/>
  <c r="G17" i="50"/>
  <c r="H17" i="50" s="1"/>
  <c r="C17" i="50"/>
  <c r="G15" i="50"/>
  <c r="H15" i="50" s="1"/>
  <c r="G14" i="50"/>
  <c r="H14" i="50" s="1"/>
  <c r="C13" i="50"/>
  <c r="C31" i="52"/>
  <c r="G29" i="52"/>
  <c r="H29" i="52" s="1"/>
  <c r="G28" i="52"/>
  <c r="H28" i="52" s="1"/>
  <c r="C25" i="56"/>
  <c r="G48" i="50"/>
  <c r="H48" i="50" s="1"/>
  <c r="I48" i="50" s="1"/>
  <c r="K48" i="50" s="1"/>
  <c r="L48" i="50" s="1"/>
  <c r="C46" i="50"/>
  <c r="G42" i="52"/>
  <c r="H42" i="52" s="1"/>
  <c r="C27" i="56"/>
  <c r="G47" i="52"/>
  <c r="H47" i="52" s="1"/>
  <c r="I47" i="52" s="1"/>
  <c r="K47" i="52" s="1"/>
  <c r="L47" i="52" s="1"/>
  <c r="C29" i="57"/>
  <c r="G51" i="52"/>
  <c r="H51" i="52" s="1"/>
  <c r="G59" i="52"/>
  <c r="H59" i="52" s="1"/>
  <c r="G31" i="57"/>
  <c r="H31" i="57" s="1"/>
  <c r="G35" i="57"/>
  <c r="H35" i="57" s="1"/>
  <c r="G43" i="57"/>
  <c r="H43" i="57" s="1"/>
  <c r="G53" i="57"/>
  <c r="H53" i="57" s="1"/>
  <c r="G18" i="55"/>
  <c r="H18" i="55" s="1"/>
  <c r="G19" i="55"/>
  <c r="H19" i="55" s="1"/>
  <c r="G32" i="55"/>
  <c r="H32" i="55" s="1"/>
  <c r="G42" i="55"/>
  <c r="H42" i="55" s="1"/>
  <c r="G58" i="55"/>
  <c r="H58" i="55" s="1"/>
  <c r="G28" i="56"/>
  <c r="H28" i="56" s="1"/>
  <c r="I28" i="56" s="1"/>
  <c r="K28" i="56" s="1"/>
  <c r="L28" i="56" s="1"/>
  <c r="G56" i="56"/>
  <c r="H56" i="56" s="1"/>
  <c r="I56" i="56" s="1"/>
  <c r="K56" i="56" s="1"/>
  <c r="L56" i="56" s="1"/>
  <c r="G47" i="57"/>
  <c r="H47" i="57" s="1"/>
  <c r="C53" i="56"/>
  <c r="G53" i="56"/>
  <c r="H53" i="56" s="1"/>
  <c r="C12" i="50"/>
  <c r="C32" i="56"/>
  <c r="C26" i="50"/>
  <c r="C13" i="55"/>
  <c r="C50" i="55"/>
  <c r="C16" i="50"/>
  <c r="B13" i="44"/>
  <c r="G13" i="44" s="1"/>
  <c r="H13" i="44" s="1"/>
  <c r="C14" i="50"/>
  <c r="I14" i="50" s="1"/>
  <c r="K14" i="50" s="1"/>
  <c r="L14" i="50" s="1"/>
  <c r="C30" i="50"/>
  <c r="C39" i="56"/>
  <c r="C24" i="50"/>
  <c r="C45" i="50"/>
  <c r="C28" i="50"/>
  <c r="C24" i="55"/>
  <c r="B12" i="52"/>
  <c r="C12" i="52" s="1"/>
  <c r="C41" i="52"/>
  <c r="C21" i="52"/>
  <c r="I21" i="52" s="1"/>
  <c r="K21" i="52" s="1"/>
  <c r="L21" i="52" s="1"/>
  <c r="C33" i="56"/>
  <c r="C15" i="44"/>
  <c r="C14" i="44"/>
  <c r="G27" i="44"/>
  <c r="H27" i="44" s="1"/>
  <c r="C18" i="57"/>
  <c r="I18" i="57" s="1"/>
  <c r="K18" i="57" s="1"/>
  <c r="L18" i="57" s="1"/>
  <c r="G29" i="56"/>
  <c r="H29" i="56" s="1"/>
  <c r="C32" i="57"/>
  <c r="I32" i="57" s="1"/>
  <c r="K32" i="57" s="1"/>
  <c r="L32" i="57" s="1"/>
  <c r="G45" i="57"/>
  <c r="H45" i="57" s="1"/>
  <c r="I45" i="57" s="1"/>
  <c r="K45" i="57" s="1"/>
  <c r="L45" i="57" s="1"/>
  <c r="C50" i="57"/>
  <c r="C58" i="57"/>
  <c r="C56" i="57"/>
  <c r="C54" i="57"/>
  <c r="C60" i="56"/>
  <c r="I17" i="50"/>
  <c r="K17" i="50" s="1"/>
  <c r="L17" i="50" s="1"/>
  <c r="C46" i="44"/>
  <c r="C45" i="44"/>
  <c r="C49" i="44"/>
  <c r="C53" i="44"/>
  <c r="G57" i="44"/>
  <c r="H57" i="44" s="1"/>
  <c r="C18" i="55"/>
  <c r="G26" i="52"/>
  <c r="H26" i="52" s="1"/>
  <c r="G22" i="52"/>
  <c r="H22" i="52" s="1"/>
  <c r="C22" i="52"/>
  <c r="C16" i="52"/>
  <c r="I16" i="52" s="1"/>
  <c r="K16" i="52" s="1"/>
  <c r="L16" i="52" s="1"/>
  <c r="G14" i="52"/>
  <c r="H14" i="52" s="1"/>
  <c r="G29" i="50"/>
  <c r="H29" i="50" s="1"/>
  <c r="G16" i="56"/>
  <c r="H16" i="56" s="1"/>
  <c r="C31" i="55"/>
  <c r="G50" i="44"/>
  <c r="H50" i="44" s="1"/>
  <c r="I57" i="55"/>
  <c r="K57" i="55" s="1"/>
  <c r="L57" i="55" s="1"/>
  <c r="G24" i="55"/>
  <c r="H24" i="55" s="1"/>
  <c r="C24" i="44"/>
  <c r="C20" i="44"/>
  <c r="C19" i="44"/>
  <c r="I31" i="57"/>
  <c r="K31" i="57" s="1"/>
  <c r="L31" i="57" s="1"/>
  <c r="C16" i="57"/>
  <c r="C50" i="44"/>
  <c r="G44" i="44"/>
  <c r="H44" i="44" s="1"/>
  <c r="G12" i="52"/>
  <c r="H12" i="52" s="1"/>
  <c r="C51" i="44"/>
  <c r="G51" i="44"/>
  <c r="H51" i="44" s="1"/>
  <c r="C24" i="52"/>
  <c r="G24" i="52"/>
  <c r="H24" i="52" s="1"/>
  <c r="C31" i="50"/>
  <c r="G31" i="50"/>
  <c r="H31" i="50" s="1"/>
  <c r="C42" i="50"/>
  <c r="G42" i="50"/>
  <c r="H42" i="50" s="1"/>
  <c r="G36" i="44"/>
  <c r="H36" i="44" s="1"/>
  <c r="G12" i="50"/>
  <c r="H12" i="50" s="1"/>
  <c r="I12" i="50" s="1"/>
  <c r="K12" i="50" s="1"/>
  <c r="L12" i="50" s="1"/>
  <c r="G14" i="56"/>
  <c r="H14" i="56" s="1"/>
  <c r="C19" i="55"/>
  <c r="I19" i="55" s="1"/>
  <c r="K19" i="55" s="1"/>
  <c r="L19" i="55" s="1"/>
  <c r="G49" i="44"/>
  <c r="H49" i="44" s="1"/>
  <c r="G20" i="55"/>
  <c r="H20" i="55" s="1"/>
  <c r="I20" i="55" s="1"/>
  <c r="K20" i="55" s="1"/>
  <c r="L20" i="55" s="1"/>
  <c r="C15" i="52"/>
  <c r="C13" i="56"/>
  <c r="I13" i="56" s="1"/>
  <c r="K13" i="56" s="1"/>
  <c r="L13" i="56" s="1"/>
  <c r="C25" i="52"/>
  <c r="I16" i="50"/>
  <c r="K16" i="50" s="1"/>
  <c r="L16" i="50" s="1"/>
  <c r="C17" i="52"/>
  <c r="C13" i="52"/>
  <c r="C29" i="44"/>
  <c r="G14" i="44"/>
  <c r="H14" i="44" s="1"/>
  <c r="I14" i="44" s="1"/>
  <c r="K14" i="44" s="1"/>
  <c r="L14" i="44" s="1"/>
  <c r="C41" i="44"/>
  <c r="C43" i="44"/>
  <c r="I43" i="44" s="1"/>
  <c r="K43" i="44" s="1"/>
  <c r="L43" i="44" s="1"/>
  <c r="C47" i="44"/>
  <c r="C52" i="44"/>
  <c r="G54" i="44"/>
  <c r="H54" i="44" s="1"/>
  <c r="C55" i="44"/>
  <c r="C44" i="50"/>
  <c r="I44" i="50" s="1"/>
  <c r="K44" i="50" s="1"/>
  <c r="L44" i="50" s="1"/>
  <c r="C21" i="55"/>
  <c r="C23" i="56"/>
  <c r="C19" i="56"/>
  <c r="C45" i="52"/>
  <c r="I45" i="52" s="1"/>
  <c r="K45" i="52" s="1"/>
  <c r="L45" i="52" s="1"/>
  <c r="C44" i="55"/>
  <c r="G52" i="50"/>
  <c r="H52" i="50" s="1"/>
  <c r="C52" i="50"/>
  <c r="C21" i="57"/>
  <c r="G21" i="57"/>
  <c r="H21" i="57" s="1"/>
  <c r="G48" i="57"/>
  <c r="H48" i="57" s="1"/>
  <c r="C35" i="52"/>
  <c r="I35" i="52" s="1"/>
  <c r="K35" i="52" s="1"/>
  <c r="L35" i="52" s="1"/>
  <c r="C18" i="56"/>
  <c r="C32" i="55"/>
  <c r="I32" i="55" s="1"/>
  <c r="K32" i="55" s="1"/>
  <c r="L32" i="55" s="1"/>
  <c r="G33" i="52"/>
  <c r="H33" i="52" s="1"/>
  <c r="C33" i="52"/>
  <c r="C17" i="56"/>
  <c r="G17" i="56"/>
  <c r="H17" i="56" s="1"/>
  <c r="C46" i="52"/>
  <c r="G46" i="52"/>
  <c r="H46" i="52" s="1"/>
  <c r="G32" i="52"/>
  <c r="H32" i="52" s="1"/>
  <c r="C32" i="52"/>
  <c r="C22" i="56"/>
  <c r="G22" i="56"/>
  <c r="H22" i="56" s="1"/>
  <c r="C54" i="50"/>
  <c r="G54" i="50"/>
  <c r="H54" i="50" s="1"/>
  <c r="G56" i="44"/>
  <c r="H56" i="44" s="1"/>
  <c r="G15" i="52"/>
  <c r="H15" i="52" s="1"/>
  <c r="I26" i="52"/>
  <c r="K26" i="52" s="1"/>
  <c r="L26" i="52" s="1"/>
  <c r="I18" i="50"/>
  <c r="K18" i="50" s="1"/>
  <c r="L18" i="50" s="1"/>
  <c r="I29" i="50"/>
  <c r="K29" i="50" s="1"/>
  <c r="L29" i="50" s="1"/>
  <c r="C28" i="44"/>
  <c r="I28" i="44" s="1"/>
  <c r="K28" i="44" s="1"/>
  <c r="L28" i="44" s="1"/>
  <c r="C27" i="44"/>
  <c r="I27" i="44" s="1"/>
  <c r="K27" i="44" s="1"/>
  <c r="L27" i="44" s="1"/>
  <c r="I54" i="44"/>
  <c r="K54" i="44" s="1"/>
  <c r="L54" i="44" s="1"/>
  <c r="G15" i="44"/>
  <c r="H15" i="44" s="1"/>
  <c r="I15" i="44" s="1"/>
  <c r="K15" i="44" s="1"/>
  <c r="L15" i="44" s="1"/>
  <c r="G19" i="44"/>
  <c r="H19" i="44" s="1"/>
  <c r="G37" i="44"/>
  <c r="H37" i="44" s="1"/>
  <c r="G53" i="44"/>
  <c r="H53" i="44" s="1"/>
  <c r="C19" i="52"/>
  <c r="C27" i="55"/>
  <c r="C41" i="55"/>
  <c r="C57" i="52"/>
  <c r="G57" i="52"/>
  <c r="H57" i="52" s="1"/>
  <c r="C34" i="57"/>
  <c r="G34" i="57"/>
  <c r="H34" i="57" s="1"/>
  <c r="I20" i="44"/>
  <c r="K20" i="44" s="1"/>
  <c r="L20" i="44" s="1"/>
  <c r="G21" i="56"/>
  <c r="H21" i="56" s="1"/>
  <c r="I21" i="56" s="1"/>
  <c r="K21" i="56" s="1"/>
  <c r="L21" i="56" s="1"/>
  <c r="C21" i="44"/>
  <c r="I21" i="44" s="1"/>
  <c r="K21" i="44" s="1"/>
  <c r="L21" i="44" s="1"/>
  <c r="C20" i="52"/>
  <c r="I20" i="52" s="1"/>
  <c r="K20" i="52" s="1"/>
  <c r="L20" i="52" s="1"/>
  <c r="I58" i="55"/>
  <c r="K58" i="55" s="1"/>
  <c r="L58" i="55" s="1"/>
  <c r="C25" i="44"/>
  <c r="I25" i="44" s="1"/>
  <c r="K25" i="44" s="1"/>
  <c r="L25" i="44" s="1"/>
  <c r="C44" i="44"/>
  <c r="I22" i="50"/>
  <c r="K22" i="50" s="1"/>
  <c r="L22" i="50" s="1"/>
  <c r="C38" i="44"/>
  <c r="I38" i="44" s="1"/>
  <c r="K38" i="44" s="1"/>
  <c r="L38" i="44" s="1"/>
  <c r="G46" i="44"/>
  <c r="H46" i="44" s="1"/>
  <c r="I46" i="44" s="1"/>
  <c r="K46" i="44" s="1"/>
  <c r="L46" i="44" s="1"/>
  <c r="C36" i="44"/>
  <c r="C13" i="44"/>
  <c r="I13" i="44" s="1"/>
  <c r="K13" i="44" s="1"/>
  <c r="L13" i="44" s="1"/>
  <c r="C30" i="44"/>
  <c r="G13" i="52"/>
  <c r="H13" i="52" s="1"/>
  <c r="I13" i="52" s="1"/>
  <c r="K13" i="52" s="1"/>
  <c r="L13" i="52" s="1"/>
  <c r="I28" i="50"/>
  <c r="K28" i="50" s="1"/>
  <c r="L28" i="50" s="1"/>
  <c r="I58" i="52"/>
  <c r="K58" i="52" s="1"/>
  <c r="L58" i="52" s="1"/>
  <c r="I61" i="52"/>
  <c r="K61" i="52" s="1"/>
  <c r="L61" i="52" s="1"/>
  <c r="I47" i="50"/>
  <c r="K47" i="50" s="1"/>
  <c r="L47" i="50" s="1"/>
  <c r="I59" i="52"/>
  <c r="K59" i="52" s="1"/>
  <c r="L59" i="52" s="1"/>
  <c r="I40" i="57"/>
  <c r="K40" i="57" s="1"/>
  <c r="L40" i="57" s="1"/>
  <c r="C23" i="44"/>
  <c r="C15" i="56"/>
  <c r="G19" i="52"/>
  <c r="H19" i="52" s="1"/>
  <c r="C29" i="52"/>
  <c r="C26" i="55"/>
  <c r="C50" i="50"/>
  <c r="C35" i="56"/>
  <c r="G26" i="57"/>
  <c r="H26" i="57" s="1"/>
  <c r="I26" i="57" s="1"/>
  <c r="K26" i="57" s="1"/>
  <c r="L26" i="57" s="1"/>
  <c r="C43" i="55"/>
  <c r="C47" i="57"/>
  <c r="I47" i="57" s="1"/>
  <c r="K47" i="57" s="1"/>
  <c r="L47" i="57" s="1"/>
  <c r="G46" i="57"/>
  <c r="H46" i="57" s="1"/>
  <c r="G57" i="57"/>
  <c r="H57" i="57" s="1"/>
  <c r="C59" i="56"/>
  <c r="G20" i="50"/>
  <c r="H20" i="50" s="1"/>
  <c r="C33" i="50"/>
  <c r="G33" i="50"/>
  <c r="H33" i="50" s="1"/>
  <c r="G28" i="55"/>
  <c r="H28" i="55" s="1"/>
  <c r="C28" i="55"/>
  <c r="C38" i="52"/>
  <c r="G38" i="52"/>
  <c r="H38" i="52" s="1"/>
  <c r="G28" i="57"/>
  <c r="H28" i="57" s="1"/>
  <c r="C28" i="57"/>
  <c r="C50" i="52"/>
  <c r="G50" i="52"/>
  <c r="H50" i="52" s="1"/>
  <c r="C60" i="50"/>
  <c r="G60" i="50"/>
  <c r="H60" i="50" s="1"/>
  <c r="G53" i="52"/>
  <c r="H53" i="52" s="1"/>
  <c r="C53" i="52"/>
  <c r="C47" i="55"/>
  <c r="G47" i="55"/>
  <c r="H47" i="55" s="1"/>
  <c r="G33" i="57"/>
  <c r="H33" i="57" s="1"/>
  <c r="C33" i="57"/>
  <c r="C34" i="50"/>
  <c r="G34" i="50"/>
  <c r="H34" i="50" s="1"/>
  <c r="C32" i="50"/>
  <c r="G32" i="50"/>
  <c r="H32" i="50" s="1"/>
  <c r="C36" i="52"/>
  <c r="G36" i="52"/>
  <c r="H36" i="52" s="1"/>
  <c r="C25" i="55"/>
  <c r="G25" i="55"/>
  <c r="H25" i="55" s="1"/>
  <c r="G49" i="50"/>
  <c r="H49" i="50" s="1"/>
  <c r="C49" i="50"/>
  <c r="C51" i="50"/>
  <c r="G51" i="50"/>
  <c r="H51" i="50" s="1"/>
  <c r="G39" i="52"/>
  <c r="H39" i="52" s="1"/>
  <c r="C39" i="52"/>
  <c r="G36" i="56"/>
  <c r="H36" i="56" s="1"/>
  <c r="C36" i="56"/>
  <c r="G27" i="57"/>
  <c r="H27" i="57" s="1"/>
  <c r="C27" i="57"/>
  <c r="C59" i="50"/>
  <c r="G59" i="50"/>
  <c r="H59" i="50" s="1"/>
  <c r="G52" i="52"/>
  <c r="H52" i="52" s="1"/>
  <c r="C52" i="52"/>
  <c r="C56" i="52"/>
  <c r="G56" i="52"/>
  <c r="H56" i="52" s="1"/>
  <c r="G48" i="55"/>
  <c r="H48" i="55" s="1"/>
  <c r="C48" i="55"/>
  <c r="I30" i="44"/>
  <c r="K30" i="44" s="1"/>
  <c r="L30" i="44" s="1"/>
  <c r="I32" i="52"/>
  <c r="K32" i="52" s="1"/>
  <c r="L32" i="52" s="1"/>
  <c r="I26" i="50"/>
  <c r="K26" i="50" s="1"/>
  <c r="L26" i="50" s="1"/>
  <c r="I49" i="52"/>
  <c r="K49" i="52" s="1"/>
  <c r="L49" i="52" s="1"/>
  <c r="I57" i="44"/>
  <c r="K57" i="44" s="1"/>
  <c r="L57" i="44" s="1"/>
  <c r="I39" i="56"/>
  <c r="K39" i="56" s="1"/>
  <c r="L39" i="56" s="1"/>
  <c r="I33" i="56"/>
  <c r="K33" i="56" s="1"/>
  <c r="L33" i="56" s="1"/>
  <c r="C20" i="50"/>
  <c r="I56" i="44"/>
  <c r="K56" i="44" s="1"/>
  <c r="L56" i="44" s="1"/>
  <c r="C18" i="44"/>
  <c r="C22" i="44"/>
  <c r="I22" i="44" s="1"/>
  <c r="K22" i="44" s="1"/>
  <c r="L22" i="44" s="1"/>
  <c r="C33" i="44"/>
  <c r="C35" i="44"/>
  <c r="C37" i="44"/>
  <c r="C39" i="44"/>
  <c r="C42" i="44"/>
  <c r="G55" i="44"/>
  <c r="H55" i="44" s="1"/>
  <c r="B21" i="50"/>
  <c r="G37" i="52"/>
  <c r="H37" i="52" s="1"/>
  <c r="I37" i="52" s="1"/>
  <c r="K37" i="52" s="1"/>
  <c r="L37" i="52" s="1"/>
  <c r="G34" i="52"/>
  <c r="H34" i="52" s="1"/>
  <c r="C34" i="52"/>
  <c r="B30" i="52"/>
  <c r="C30" i="52" s="1"/>
  <c r="C40" i="52"/>
  <c r="I40" i="52" s="1"/>
  <c r="K40" i="52" s="1"/>
  <c r="L40" i="52" s="1"/>
  <c r="C42" i="55"/>
  <c r="I42" i="55" s="1"/>
  <c r="K42" i="55" s="1"/>
  <c r="L42" i="55" s="1"/>
  <c r="C51" i="52"/>
  <c r="I51" i="52" s="1"/>
  <c r="K51" i="52" s="1"/>
  <c r="L51" i="52" s="1"/>
  <c r="C54" i="52"/>
  <c r="I54" i="52" s="1"/>
  <c r="K54" i="52" s="1"/>
  <c r="L54" i="52" s="1"/>
  <c r="C49" i="55"/>
  <c r="I49" i="55" s="1"/>
  <c r="K49" i="55" s="1"/>
  <c r="L49" i="55" s="1"/>
  <c r="C41" i="56"/>
  <c r="C55" i="55"/>
  <c r="C46" i="57"/>
  <c r="G51" i="57"/>
  <c r="H51" i="57" s="1"/>
  <c r="I51" i="57" s="1"/>
  <c r="K51" i="57" s="1"/>
  <c r="L51" i="57" s="1"/>
  <c r="G55" i="57"/>
  <c r="H55" i="57" s="1"/>
  <c r="C55" i="56"/>
  <c r="C57" i="56"/>
  <c r="G17" i="44"/>
  <c r="H17" i="44" s="1"/>
  <c r="C17" i="44"/>
  <c r="C32" i="44"/>
  <c r="G32" i="44"/>
  <c r="H32" i="44" s="1"/>
  <c r="G40" i="44"/>
  <c r="H40" i="44" s="1"/>
  <c r="C40" i="44"/>
  <c r="C14" i="55"/>
  <c r="G14" i="55"/>
  <c r="H14" i="55" s="1"/>
  <c r="G41" i="50"/>
  <c r="H41" i="50" s="1"/>
  <c r="C41" i="50"/>
  <c r="C39" i="50"/>
  <c r="G39" i="50"/>
  <c r="H39" i="50" s="1"/>
  <c r="G37" i="50"/>
  <c r="H37" i="50" s="1"/>
  <c r="C37" i="50"/>
  <c r="G35" i="50"/>
  <c r="H35" i="50" s="1"/>
  <c r="C35" i="50"/>
  <c r="C23" i="55"/>
  <c r="G23" i="55"/>
  <c r="H23" i="55" s="1"/>
  <c r="G13" i="57"/>
  <c r="H13" i="57" s="1"/>
  <c r="C13" i="57"/>
  <c r="C43" i="52"/>
  <c r="G43" i="52"/>
  <c r="H43" i="52" s="1"/>
  <c r="C34" i="55"/>
  <c r="G34" i="55"/>
  <c r="H34" i="55" s="1"/>
  <c r="C36" i="55"/>
  <c r="G36" i="55"/>
  <c r="H36" i="55" s="1"/>
  <c r="C30" i="56"/>
  <c r="G30" i="56"/>
  <c r="H30" i="56" s="1"/>
  <c r="G24" i="57"/>
  <c r="H24" i="57" s="1"/>
  <c r="C24" i="57"/>
  <c r="C34" i="56"/>
  <c r="G34" i="56"/>
  <c r="H34" i="56" s="1"/>
  <c r="C55" i="50"/>
  <c r="G55" i="50"/>
  <c r="H55" i="50" s="1"/>
  <c r="C57" i="50"/>
  <c r="G57" i="50"/>
  <c r="H57" i="50" s="1"/>
  <c r="G37" i="57"/>
  <c r="H37" i="57" s="1"/>
  <c r="C37" i="57"/>
  <c r="C46" i="56"/>
  <c r="G46" i="56"/>
  <c r="H46" i="56" s="1"/>
  <c r="C60" i="52"/>
  <c r="G60" i="52"/>
  <c r="H60" i="52" s="1"/>
  <c r="G41" i="57"/>
  <c r="H41" i="57" s="1"/>
  <c r="C41" i="57"/>
  <c r="G54" i="55"/>
  <c r="H54" i="55" s="1"/>
  <c r="C54" i="55"/>
  <c r="G56" i="55"/>
  <c r="H56" i="55" s="1"/>
  <c r="C56" i="55"/>
  <c r="C51" i="56"/>
  <c r="G51" i="56"/>
  <c r="H51" i="56" s="1"/>
  <c r="C16" i="44"/>
  <c r="G16" i="44"/>
  <c r="H16" i="44" s="1"/>
  <c r="C31" i="44"/>
  <c r="G31" i="44"/>
  <c r="H31" i="44" s="1"/>
  <c r="C43" i="50"/>
  <c r="G43" i="50"/>
  <c r="H43" i="50" s="1"/>
  <c r="G40" i="50"/>
  <c r="H40" i="50" s="1"/>
  <c r="C40" i="50"/>
  <c r="C38" i="50"/>
  <c r="G38" i="50"/>
  <c r="H38" i="50" s="1"/>
  <c r="G36" i="50"/>
  <c r="H36" i="50" s="1"/>
  <c r="C36" i="50"/>
  <c r="C22" i="55"/>
  <c r="G22" i="55"/>
  <c r="H22" i="55" s="1"/>
  <c r="G17" i="57"/>
  <c r="H17" i="57" s="1"/>
  <c r="C17" i="57"/>
  <c r="G14" i="57"/>
  <c r="H14" i="57" s="1"/>
  <c r="C14" i="57"/>
  <c r="G12" i="57"/>
  <c r="H12" i="57" s="1"/>
  <c r="C12" i="57"/>
  <c r="C44" i="52"/>
  <c r="G44" i="52"/>
  <c r="H44" i="52" s="1"/>
  <c r="C33" i="55"/>
  <c r="G33" i="55"/>
  <c r="H33" i="55" s="1"/>
  <c r="C31" i="56"/>
  <c r="G31" i="56"/>
  <c r="H31" i="56" s="1"/>
  <c r="C19" i="57"/>
  <c r="G19" i="57"/>
  <c r="H19" i="57" s="1"/>
  <c r="C23" i="57"/>
  <c r="G23" i="57"/>
  <c r="H23" i="57" s="1"/>
  <c r="C38" i="55"/>
  <c r="G38" i="55"/>
  <c r="H38" i="55" s="1"/>
  <c r="C39" i="55"/>
  <c r="G39" i="55"/>
  <c r="H39" i="55" s="1"/>
  <c r="C56" i="50"/>
  <c r="G56" i="50"/>
  <c r="H56" i="50" s="1"/>
  <c r="C30" i="57"/>
  <c r="G30" i="57"/>
  <c r="H30" i="57" s="1"/>
  <c r="G58" i="50"/>
  <c r="H58" i="50" s="1"/>
  <c r="C58" i="50"/>
  <c r="C43" i="56"/>
  <c r="G43" i="56"/>
  <c r="H43" i="56" s="1"/>
  <c r="G36" i="57"/>
  <c r="H36" i="57" s="1"/>
  <c r="C36" i="57"/>
  <c r="C51" i="55"/>
  <c r="G51" i="55"/>
  <c r="H51" i="55" s="1"/>
  <c r="G39" i="57"/>
  <c r="H39" i="57" s="1"/>
  <c r="C39" i="57"/>
  <c r="G53" i="55"/>
  <c r="H53" i="55" s="1"/>
  <c r="C53" i="55"/>
  <c r="C49" i="56"/>
  <c r="G49" i="56"/>
  <c r="H49" i="56" s="1"/>
  <c r="C50" i="56"/>
  <c r="G50" i="56"/>
  <c r="H50" i="56" s="1"/>
  <c r="C52" i="56"/>
  <c r="G52" i="56"/>
  <c r="H52" i="56" s="1"/>
  <c r="I18" i="44"/>
  <c r="K18" i="44" s="1"/>
  <c r="L18" i="44" s="1"/>
  <c r="I24" i="44"/>
  <c r="K24" i="44" s="1"/>
  <c r="L24" i="44" s="1"/>
  <c r="I29" i="52"/>
  <c r="K29" i="52" s="1"/>
  <c r="L29" i="52" s="1"/>
  <c r="I30" i="50"/>
  <c r="K30" i="50" s="1"/>
  <c r="L30" i="50" s="1"/>
  <c r="I36" i="44"/>
  <c r="K36" i="44" s="1"/>
  <c r="L36" i="44" s="1"/>
  <c r="I12" i="52"/>
  <c r="K12" i="52" s="1"/>
  <c r="L12" i="52" s="1"/>
  <c r="I43" i="57"/>
  <c r="K43" i="57" s="1"/>
  <c r="L43" i="57" s="1"/>
  <c r="I44" i="57"/>
  <c r="K44" i="57" s="1"/>
  <c r="L44" i="57" s="1"/>
  <c r="I17" i="52"/>
  <c r="K17" i="52" s="1"/>
  <c r="L17" i="52" s="1"/>
  <c r="I41" i="52"/>
  <c r="K41" i="52" s="1"/>
  <c r="L41" i="52" s="1"/>
  <c r="I23" i="50"/>
  <c r="K23" i="50" s="1"/>
  <c r="L23" i="50" s="1"/>
  <c r="C26" i="44"/>
  <c r="I26" i="44" s="1"/>
  <c r="K26" i="44" s="1"/>
  <c r="L26" i="44" s="1"/>
  <c r="C14" i="52"/>
  <c r="I14" i="52" s="1"/>
  <c r="K14" i="52" s="1"/>
  <c r="L14" i="52" s="1"/>
  <c r="I50" i="57"/>
  <c r="K50" i="57" s="1"/>
  <c r="L50" i="57" s="1"/>
  <c r="G60" i="55"/>
  <c r="H60" i="55" s="1"/>
  <c r="I60" i="55" s="1"/>
  <c r="K60" i="55" s="1"/>
  <c r="L60" i="55" s="1"/>
  <c r="I53" i="50"/>
  <c r="K53" i="50" s="1"/>
  <c r="L53" i="50" s="1"/>
  <c r="I44" i="44"/>
  <c r="K44" i="44" s="1"/>
  <c r="L44" i="44" s="1"/>
  <c r="I51" i="44"/>
  <c r="K51" i="44" s="1"/>
  <c r="L51" i="44" s="1"/>
  <c r="I25" i="52"/>
  <c r="K25" i="52" s="1"/>
  <c r="L25" i="52" s="1"/>
  <c r="I48" i="44"/>
  <c r="K48" i="44" s="1"/>
  <c r="L48" i="44" s="1"/>
  <c r="I19" i="44"/>
  <c r="K19" i="44" s="1"/>
  <c r="L19" i="44" s="1"/>
  <c r="I25" i="50"/>
  <c r="K25" i="50" s="1"/>
  <c r="L25" i="50" s="1"/>
  <c r="I55" i="52"/>
  <c r="K55" i="52" s="1"/>
  <c r="L55" i="52" s="1"/>
  <c r="I28" i="52"/>
  <c r="K28" i="52" s="1"/>
  <c r="L28" i="52" s="1"/>
  <c r="I15" i="50"/>
  <c r="K15" i="50" s="1"/>
  <c r="L15" i="50" s="1"/>
  <c r="I24" i="50"/>
  <c r="K24" i="50" s="1"/>
  <c r="L24" i="50" s="1"/>
  <c r="I45" i="50"/>
  <c r="K45" i="50" s="1"/>
  <c r="L45" i="50" s="1"/>
  <c r="I24" i="52"/>
  <c r="K24" i="52" s="1"/>
  <c r="L24" i="52" s="1"/>
  <c r="I29" i="57"/>
  <c r="K29" i="57" s="1"/>
  <c r="L29" i="57" s="1"/>
  <c r="I42" i="57"/>
  <c r="K42" i="57" s="1"/>
  <c r="L42" i="57" s="1"/>
  <c r="I13" i="50"/>
  <c r="K13" i="50" s="1"/>
  <c r="L13" i="50" s="1"/>
  <c r="I45" i="44"/>
  <c r="K45" i="44" s="1"/>
  <c r="L45" i="44" s="1"/>
  <c r="I42" i="52"/>
  <c r="K42" i="52" s="1"/>
  <c r="L42" i="52" s="1"/>
  <c r="I16" i="57"/>
  <c r="K16" i="57" s="1"/>
  <c r="L16" i="57" s="1"/>
  <c r="I35" i="57"/>
  <c r="K35" i="57" s="1"/>
  <c r="L35" i="57" s="1"/>
  <c r="I38" i="57"/>
  <c r="K38" i="57" s="1"/>
  <c r="L38" i="57" s="1"/>
  <c r="I42" i="56"/>
  <c r="K42" i="56" s="1"/>
  <c r="L42" i="56" s="1"/>
  <c r="G23" i="44"/>
  <c r="H23" i="44" s="1"/>
  <c r="I23" i="44" s="1"/>
  <c r="K23" i="44" s="1"/>
  <c r="L23" i="44" s="1"/>
  <c r="G35" i="44"/>
  <c r="H35" i="44" s="1"/>
  <c r="G39" i="44"/>
  <c r="H39" i="44" s="1"/>
  <c r="C16" i="55"/>
  <c r="G27" i="52"/>
  <c r="H27" i="52" s="1"/>
  <c r="I27" i="52" s="1"/>
  <c r="K27" i="52" s="1"/>
  <c r="L27" i="52" s="1"/>
  <c r="G27" i="50"/>
  <c r="H27" i="50" s="1"/>
  <c r="I27" i="50" s="1"/>
  <c r="K27" i="50" s="1"/>
  <c r="L27" i="50" s="1"/>
  <c r="C29" i="55"/>
  <c r="C15" i="57"/>
  <c r="I15" i="57" s="1"/>
  <c r="K15" i="57" s="1"/>
  <c r="L15" i="57" s="1"/>
  <c r="G50" i="50"/>
  <c r="H50" i="50" s="1"/>
  <c r="I50" i="50" s="1"/>
  <c r="K50" i="50" s="1"/>
  <c r="L50" i="50" s="1"/>
  <c r="G46" i="50"/>
  <c r="H46" i="50" s="1"/>
  <c r="I46" i="50" s="1"/>
  <c r="K46" i="50" s="1"/>
  <c r="L46" i="50" s="1"/>
  <c r="C35" i="55"/>
  <c r="C20" i="57"/>
  <c r="I20" i="57" s="1"/>
  <c r="K20" i="57" s="1"/>
  <c r="L20" i="57" s="1"/>
  <c r="C22" i="57"/>
  <c r="I22" i="57" s="1"/>
  <c r="K22" i="57" s="1"/>
  <c r="L22" i="57" s="1"/>
  <c r="C48" i="52"/>
  <c r="I48" i="52" s="1"/>
  <c r="K48" i="52" s="1"/>
  <c r="L48" i="52" s="1"/>
  <c r="C44" i="56"/>
  <c r="C47" i="56"/>
  <c r="I48" i="57"/>
  <c r="K48" i="57" s="1"/>
  <c r="L48" i="57" s="1"/>
  <c r="G58" i="57"/>
  <c r="H58" i="57" s="1"/>
  <c r="I58" i="57" s="1"/>
  <c r="K58" i="57" s="1"/>
  <c r="L58" i="57" s="1"/>
  <c r="G56" i="57"/>
  <c r="H56" i="57" s="1"/>
  <c r="I56" i="57" s="1"/>
  <c r="K56" i="57" s="1"/>
  <c r="L56" i="57" s="1"/>
  <c r="G54" i="57"/>
  <c r="H54" i="57" s="1"/>
  <c r="I54" i="57" s="1"/>
  <c r="K54" i="57" s="1"/>
  <c r="L54" i="57" s="1"/>
  <c r="G52" i="57"/>
  <c r="H52" i="57" s="1"/>
  <c r="I52" i="57" s="1"/>
  <c r="K52" i="57" s="1"/>
  <c r="L52" i="57" s="1"/>
  <c r="I53" i="44"/>
  <c r="K53" i="44" s="1"/>
  <c r="L53" i="44" s="1"/>
  <c r="I42" i="44"/>
  <c r="K42" i="44" s="1"/>
  <c r="L42" i="44" s="1"/>
  <c r="I49" i="44"/>
  <c r="K49" i="44" s="1"/>
  <c r="L49" i="44" s="1"/>
  <c r="C23" i="52"/>
  <c r="G23" i="52"/>
  <c r="H23" i="52" s="1"/>
  <c r="G24" i="56"/>
  <c r="H24" i="56" s="1"/>
  <c r="C24" i="56"/>
  <c r="G25" i="57"/>
  <c r="H25" i="57" s="1"/>
  <c r="C25" i="57"/>
  <c r="G29" i="44"/>
  <c r="H29" i="44" s="1"/>
  <c r="I29" i="44" s="1"/>
  <c r="K29" i="44" s="1"/>
  <c r="L29" i="44" s="1"/>
  <c r="G33" i="44"/>
  <c r="H33" i="44" s="1"/>
  <c r="I33" i="44" s="1"/>
  <c r="K33" i="44" s="1"/>
  <c r="L33" i="44" s="1"/>
  <c r="G41" i="44"/>
  <c r="H41" i="44" s="1"/>
  <c r="I41" i="44" s="1"/>
  <c r="K41" i="44" s="1"/>
  <c r="L41" i="44" s="1"/>
  <c r="G47" i="44"/>
  <c r="H47" i="44" s="1"/>
  <c r="I47" i="44" s="1"/>
  <c r="K47" i="44" s="1"/>
  <c r="L47" i="44" s="1"/>
  <c r="I32" i="56"/>
  <c r="K32" i="56" s="1"/>
  <c r="L32" i="56" s="1"/>
  <c r="I57" i="57"/>
  <c r="K57" i="57" s="1"/>
  <c r="L57" i="57" s="1"/>
  <c r="I55" i="57"/>
  <c r="K55" i="57" s="1"/>
  <c r="L55" i="57" s="1"/>
  <c r="I53" i="57"/>
  <c r="K53" i="57" s="1"/>
  <c r="L53" i="57" s="1"/>
  <c r="C18" i="52"/>
  <c r="G18" i="52"/>
  <c r="H18" i="52" s="1"/>
  <c r="C19" i="50"/>
  <c r="G19" i="50"/>
  <c r="H19" i="50" s="1"/>
  <c r="I14" i="56"/>
  <c r="K14" i="56" s="1"/>
  <c r="L14" i="56" s="1"/>
  <c r="G34" i="44"/>
  <c r="H34" i="44" s="1"/>
  <c r="I34" i="44" s="1"/>
  <c r="K34" i="44" s="1"/>
  <c r="L34" i="44" s="1"/>
  <c r="I16" i="56"/>
  <c r="K16" i="56" s="1"/>
  <c r="L16" i="56" s="1"/>
  <c r="G12" i="56"/>
  <c r="H12" i="56" s="1"/>
  <c r="I12" i="56" s="1"/>
  <c r="K12" i="56" s="1"/>
  <c r="L12" i="56" s="1"/>
  <c r="I18" i="55"/>
  <c r="K18" i="55" s="1"/>
  <c r="L18" i="55" s="1"/>
  <c r="I28" i="55"/>
  <c r="K28" i="55" s="1"/>
  <c r="L28" i="55" s="1"/>
  <c r="I38" i="56"/>
  <c r="K38" i="56" s="1"/>
  <c r="L38" i="56" s="1"/>
  <c r="G31" i="52"/>
  <c r="H31" i="52" s="1"/>
  <c r="I31" i="52" s="1"/>
  <c r="K31" i="52" s="1"/>
  <c r="L31" i="52" s="1"/>
  <c r="G52" i="44"/>
  <c r="H52" i="44" s="1"/>
  <c r="I36" i="56"/>
  <c r="K36" i="56" s="1"/>
  <c r="L36" i="56" s="1"/>
  <c r="I17" i="56"/>
  <c r="K17" i="56" s="1"/>
  <c r="L17" i="56" s="1"/>
  <c r="I29" i="56"/>
  <c r="K29" i="56" s="1"/>
  <c r="L29" i="56" s="1"/>
  <c r="G49" i="57"/>
  <c r="H49" i="57" s="1"/>
  <c r="I49" i="57" s="1"/>
  <c r="K49" i="57" s="1"/>
  <c r="L49" i="57" s="1"/>
  <c r="B12" i="55"/>
  <c r="C12" i="55" s="1"/>
  <c r="G13" i="55"/>
  <c r="H13" i="55" s="1"/>
  <c r="I13" i="55" s="1"/>
  <c r="K13" i="55" s="1"/>
  <c r="L13" i="55" s="1"/>
  <c r="G15" i="55"/>
  <c r="H15" i="55" s="1"/>
  <c r="I15" i="55" s="1"/>
  <c r="K15" i="55" s="1"/>
  <c r="L15" i="55" s="1"/>
  <c r="G16" i="55"/>
  <c r="H16" i="55" s="1"/>
  <c r="I16" i="55" s="1"/>
  <c r="K16" i="55" s="1"/>
  <c r="L16" i="55" s="1"/>
  <c r="G17" i="55"/>
  <c r="H17" i="55" s="1"/>
  <c r="I17" i="55" s="1"/>
  <c r="K17" i="55" s="1"/>
  <c r="L17" i="55" s="1"/>
  <c r="G21" i="55"/>
  <c r="H21" i="55" s="1"/>
  <c r="G26" i="55"/>
  <c r="H26" i="55" s="1"/>
  <c r="I26" i="55" s="1"/>
  <c r="K26" i="55" s="1"/>
  <c r="L26" i="55" s="1"/>
  <c r="G27" i="55"/>
  <c r="H27" i="55" s="1"/>
  <c r="I27" i="55" s="1"/>
  <c r="K27" i="55" s="1"/>
  <c r="L27" i="55" s="1"/>
  <c r="G29" i="55"/>
  <c r="H29" i="55" s="1"/>
  <c r="G30" i="55"/>
  <c r="H30" i="55" s="1"/>
  <c r="I30" i="55" s="1"/>
  <c r="K30" i="55" s="1"/>
  <c r="L30" i="55" s="1"/>
  <c r="G31" i="55"/>
  <c r="H31" i="55" s="1"/>
  <c r="I31" i="55" s="1"/>
  <c r="K31" i="55" s="1"/>
  <c r="L31" i="55" s="1"/>
  <c r="G35" i="55"/>
  <c r="H35" i="55" s="1"/>
  <c r="G37" i="55"/>
  <c r="H37" i="55" s="1"/>
  <c r="I37" i="55" s="1"/>
  <c r="K37" i="55" s="1"/>
  <c r="L37" i="55" s="1"/>
  <c r="G41" i="55"/>
  <c r="H41" i="55" s="1"/>
  <c r="G43" i="55"/>
  <c r="H43" i="55" s="1"/>
  <c r="I43" i="55" s="1"/>
  <c r="K43" i="55" s="1"/>
  <c r="L43" i="55" s="1"/>
  <c r="G44" i="55"/>
  <c r="H44" i="55" s="1"/>
  <c r="G45" i="55"/>
  <c r="H45" i="55" s="1"/>
  <c r="I45" i="55" s="1"/>
  <c r="K45" i="55" s="1"/>
  <c r="L45" i="55" s="1"/>
  <c r="G46" i="55"/>
  <c r="H46" i="55" s="1"/>
  <c r="I46" i="55" s="1"/>
  <c r="K46" i="55" s="1"/>
  <c r="L46" i="55" s="1"/>
  <c r="G50" i="55"/>
  <c r="H50" i="55" s="1"/>
  <c r="I50" i="55" s="1"/>
  <c r="K50" i="55" s="1"/>
  <c r="L50" i="55" s="1"/>
  <c r="G52" i="55"/>
  <c r="H52" i="55" s="1"/>
  <c r="I52" i="55" s="1"/>
  <c r="K52" i="55" s="1"/>
  <c r="L52" i="55" s="1"/>
  <c r="G55" i="55"/>
  <c r="H55" i="55" s="1"/>
  <c r="G59" i="55"/>
  <c r="H59" i="55" s="1"/>
  <c r="I59" i="55" s="1"/>
  <c r="K59" i="55" s="1"/>
  <c r="L59" i="55" s="1"/>
  <c r="G15" i="56"/>
  <c r="H15" i="56" s="1"/>
  <c r="I15" i="56" s="1"/>
  <c r="K15" i="56" s="1"/>
  <c r="L15" i="56" s="1"/>
  <c r="G18" i="56"/>
  <c r="H18" i="56" s="1"/>
  <c r="I18" i="56" s="1"/>
  <c r="K18" i="56" s="1"/>
  <c r="L18" i="56" s="1"/>
  <c r="G19" i="56"/>
  <c r="H19" i="56" s="1"/>
  <c r="I19" i="56" s="1"/>
  <c r="K19" i="56" s="1"/>
  <c r="L19" i="56" s="1"/>
  <c r="G20" i="56"/>
  <c r="H20" i="56" s="1"/>
  <c r="I20" i="56" s="1"/>
  <c r="K20" i="56" s="1"/>
  <c r="L20" i="56" s="1"/>
  <c r="G23" i="56"/>
  <c r="H23" i="56" s="1"/>
  <c r="I23" i="56" s="1"/>
  <c r="K23" i="56" s="1"/>
  <c r="L23" i="56" s="1"/>
  <c r="G25" i="56"/>
  <c r="H25" i="56" s="1"/>
  <c r="I25" i="56" s="1"/>
  <c r="K25" i="56" s="1"/>
  <c r="L25" i="56" s="1"/>
  <c r="G26" i="56"/>
  <c r="H26" i="56" s="1"/>
  <c r="I26" i="56" s="1"/>
  <c r="K26" i="56" s="1"/>
  <c r="L26" i="56" s="1"/>
  <c r="G27" i="56"/>
  <c r="H27" i="56" s="1"/>
  <c r="I27" i="56" s="1"/>
  <c r="K27" i="56" s="1"/>
  <c r="L27" i="56" s="1"/>
  <c r="G35" i="56"/>
  <c r="H35" i="56" s="1"/>
  <c r="I35" i="56" s="1"/>
  <c r="K35" i="56" s="1"/>
  <c r="L35" i="56" s="1"/>
  <c r="G37" i="56"/>
  <c r="H37" i="56" s="1"/>
  <c r="I37" i="56" s="1"/>
  <c r="K37" i="56" s="1"/>
  <c r="L37" i="56" s="1"/>
  <c r="G40" i="56"/>
  <c r="H40" i="56" s="1"/>
  <c r="I40" i="56" s="1"/>
  <c r="K40" i="56" s="1"/>
  <c r="L40" i="56" s="1"/>
  <c r="G41" i="56"/>
  <c r="H41" i="56" s="1"/>
  <c r="I41" i="56" s="1"/>
  <c r="K41" i="56" s="1"/>
  <c r="L41" i="56" s="1"/>
  <c r="G44" i="56"/>
  <c r="H44" i="56" s="1"/>
  <c r="G45" i="56"/>
  <c r="H45" i="56" s="1"/>
  <c r="I45" i="56" s="1"/>
  <c r="K45" i="56" s="1"/>
  <c r="L45" i="56" s="1"/>
  <c r="G47" i="56"/>
  <c r="H47" i="56" s="1"/>
  <c r="G48" i="56"/>
  <c r="H48" i="56" s="1"/>
  <c r="I48" i="56" s="1"/>
  <c r="K48" i="56" s="1"/>
  <c r="L48" i="56" s="1"/>
  <c r="G54" i="56"/>
  <c r="H54" i="56" s="1"/>
  <c r="I54" i="56" s="1"/>
  <c r="K54" i="56" s="1"/>
  <c r="L54" i="56" s="1"/>
  <c r="G55" i="56"/>
  <c r="H55" i="56" s="1"/>
  <c r="G57" i="56"/>
  <c r="H57" i="56" s="1"/>
  <c r="I57" i="56" s="1"/>
  <c r="K57" i="56" s="1"/>
  <c r="L57" i="56" s="1"/>
  <c r="G58" i="56"/>
  <c r="H58" i="56" s="1"/>
  <c r="I58" i="56" s="1"/>
  <c r="K58" i="56" s="1"/>
  <c r="L58" i="56" s="1"/>
  <c r="G59" i="56"/>
  <c r="H59" i="56" s="1"/>
  <c r="I59" i="56" s="1"/>
  <c r="K59" i="56" s="1"/>
  <c r="L59" i="56" s="1"/>
  <c r="G60" i="56"/>
  <c r="H60" i="56" s="1"/>
  <c r="I60" i="56" s="1"/>
  <c r="K60" i="56" s="1"/>
  <c r="L60" i="56" s="1"/>
  <c r="I22" i="52" l="1"/>
  <c r="K22" i="52" s="1"/>
  <c r="L22" i="52" s="1"/>
  <c r="A8" i="41"/>
  <c r="I44" i="56"/>
  <c r="K44" i="56" s="1"/>
  <c r="L44" i="56" s="1"/>
  <c r="G30" i="52"/>
  <c r="H30" i="52" s="1"/>
  <c r="I30" i="52" s="1"/>
  <c r="K30" i="52" s="1"/>
  <c r="L30" i="52" s="1"/>
  <c r="I55" i="44"/>
  <c r="K55" i="44" s="1"/>
  <c r="L55" i="44" s="1"/>
  <c r="I50" i="44"/>
  <c r="K50" i="44" s="1"/>
  <c r="L50" i="44" s="1"/>
  <c r="I53" i="56"/>
  <c r="K53" i="56" s="1"/>
  <c r="L53" i="56" s="1"/>
  <c r="I15" i="52"/>
  <c r="K15" i="52" s="1"/>
  <c r="L15" i="52" s="1"/>
  <c r="I46" i="52"/>
  <c r="K46" i="52" s="1"/>
  <c r="L46" i="52" s="1"/>
  <c r="I33" i="52"/>
  <c r="K33" i="52" s="1"/>
  <c r="L33" i="52" s="1"/>
  <c r="I52" i="50"/>
  <c r="K52" i="50" s="1"/>
  <c r="L52" i="50" s="1"/>
  <c r="I24" i="55"/>
  <c r="K24" i="55" s="1"/>
  <c r="L24" i="55" s="1"/>
  <c r="I19" i="52"/>
  <c r="K19" i="52" s="1"/>
  <c r="L19" i="52" s="1"/>
  <c r="I42" i="50"/>
  <c r="K42" i="50" s="1"/>
  <c r="L42" i="50" s="1"/>
  <c r="I37" i="44"/>
  <c r="K37" i="44" s="1"/>
  <c r="L37" i="44" s="1"/>
  <c r="I31" i="50"/>
  <c r="K31" i="50" s="1"/>
  <c r="L31" i="50" s="1"/>
  <c r="I54" i="55"/>
  <c r="K54" i="55" s="1"/>
  <c r="L54" i="55" s="1"/>
  <c r="I36" i="55"/>
  <c r="K36" i="55" s="1"/>
  <c r="L36" i="55" s="1"/>
  <c r="I53" i="52"/>
  <c r="K53" i="52" s="1"/>
  <c r="L53" i="52" s="1"/>
  <c r="I38" i="52"/>
  <c r="K38" i="52" s="1"/>
  <c r="L38" i="52" s="1"/>
  <c r="I33" i="50"/>
  <c r="K33" i="50" s="1"/>
  <c r="L33" i="50" s="1"/>
  <c r="I55" i="56"/>
  <c r="K55" i="56" s="1"/>
  <c r="L55" i="56" s="1"/>
  <c r="I44" i="55"/>
  <c r="K44" i="55" s="1"/>
  <c r="L44" i="55" s="1"/>
  <c r="I41" i="55"/>
  <c r="K41" i="55" s="1"/>
  <c r="L41" i="55" s="1"/>
  <c r="I21" i="55"/>
  <c r="K21" i="55" s="1"/>
  <c r="L21" i="55" s="1"/>
  <c r="I52" i="44"/>
  <c r="K52" i="44" s="1"/>
  <c r="L52" i="44" s="1"/>
  <c r="I35" i="44"/>
  <c r="K35" i="44" s="1"/>
  <c r="L35" i="44" s="1"/>
  <c r="I46" i="57"/>
  <c r="K46" i="57" s="1"/>
  <c r="L46" i="57" s="1"/>
  <c r="I59" i="50"/>
  <c r="K59" i="50" s="1"/>
  <c r="L59" i="50" s="1"/>
  <c r="I39" i="52"/>
  <c r="K39" i="52" s="1"/>
  <c r="L39" i="52" s="1"/>
  <c r="I60" i="50"/>
  <c r="K60" i="50" s="1"/>
  <c r="L60" i="50" s="1"/>
  <c r="I28" i="57"/>
  <c r="K28" i="57" s="1"/>
  <c r="L28" i="57" s="1"/>
  <c r="I22" i="56"/>
  <c r="K22" i="56" s="1"/>
  <c r="L22" i="56" s="1"/>
  <c r="I39" i="44"/>
  <c r="K39" i="44" s="1"/>
  <c r="L39" i="44" s="1"/>
  <c r="I20" i="50"/>
  <c r="K20" i="50" s="1"/>
  <c r="L20" i="50" s="1"/>
  <c r="I21" i="57"/>
  <c r="K21" i="57" s="1"/>
  <c r="L21" i="57" s="1"/>
  <c r="I54" i="50"/>
  <c r="K54" i="50" s="1"/>
  <c r="L54" i="50" s="1"/>
  <c r="I47" i="56"/>
  <c r="K47" i="56" s="1"/>
  <c r="L47" i="56" s="1"/>
  <c r="I55" i="55"/>
  <c r="K55" i="55" s="1"/>
  <c r="L55" i="55" s="1"/>
  <c r="I52" i="56"/>
  <c r="K52" i="56" s="1"/>
  <c r="L52" i="56" s="1"/>
  <c r="I50" i="56"/>
  <c r="K50" i="56" s="1"/>
  <c r="L50" i="56" s="1"/>
  <c r="I49" i="56"/>
  <c r="K49" i="56" s="1"/>
  <c r="L49" i="56" s="1"/>
  <c r="I39" i="57"/>
  <c r="K39" i="57" s="1"/>
  <c r="L39" i="57" s="1"/>
  <c r="I51" i="55"/>
  <c r="K51" i="55" s="1"/>
  <c r="L51" i="55" s="1"/>
  <c r="I43" i="56"/>
  <c r="K43" i="56" s="1"/>
  <c r="L43" i="56" s="1"/>
  <c r="I58" i="50"/>
  <c r="K58" i="50" s="1"/>
  <c r="L58" i="50" s="1"/>
  <c r="I30" i="57"/>
  <c r="K30" i="57" s="1"/>
  <c r="L30" i="57" s="1"/>
  <c r="I39" i="55"/>
  <c r="K39" i="55" s="1"/>
  <c r="L39" i="55" s="1"/>
  <c r="I38" i="55"/>
  <c r="K38" i="55" s="1"/>
  <c r="L38" i="55" s="1"/>
  <c r="I23" i="57"/>
  <c r="K23" i="57" s="1"/>
  <c r="L23" i="57" s="1"/>
  <c r="I19" i="57"/>
  <c r="K19" i="57" s="1"/>
  <c r="L19" i="57" s="1"/>
  <c r="I31" i="56"/>
  <c r="K31" i="56" s="1"/>
  <c r="L31" i="56" s="1"/>
  <c r="I33" i="55"/>
  <c r="K33" i="55" s="1"/>
  <c r="L33" i="55" s="1"/>
  <c r="I44" i="52"/>
  <c r="K44" i="52" s="1"/>
  <c r="L44" i="52" s="1"/>
  <c r="I12" i="57"/>
  <c r="K12" i="57" s="1"/>
  <c r="L12" i="57" s="1"/>
  <c r="I14" i="57"/>
  <c r="K14" i="57" s="1"/>
  <c r="L14" i="57" s="1"/>
  <c r="I17" i="57"/>
  <c r="K17" i="57" s="1"/>
  <c r="L17" i="57" s="1"/>
  <c r="I22" i="55"/>
  <c r="K22" i="55" s="1"/>
  <c r="L22" i="55" s="1"/>
  <c r="I36" i="50"/>
  <c r="K36" i="50" s="1"/>
  <c r="L36" i="50" s="1"/>
  <c r="I38" i="50"/>
  <c r="K38" i="50" s="1"/>
  <c r="L38" i="50" s="1"/>
  <c r="I40" i="50"/>
  <c r="K40" i="50" s="1"/>
  <c r="L40" i="50" s="1"/>
  <c r="I43" i="50"/>
  <c r="K43" i="50" s="1"/>
  <c r="L43" i="50" s="1"/>
  <c r="I31" i="44"/>
  <c r="K31" i="44" s="1"/>
  <c r="L31" i="44" s="1"/>
  <c r="I16" i="44"/>
  <c r="K16" i="44" s="1"/>
  <c r="L16" i="44" s="1"/>
  <c r="I51" i="56"/>
  <c r="K51" i="56" s="1"/>
  <c r="L51" i="56" s="1"/>
  <c r="I56" i="55"/>
  <c r="K56" i="55" s="1"/>
  <c r="L56" i="55" s="1"/>
  <c r="I41" i="57"/>
  <c r="K41" i="57" s="1"/>
  <c r="L41" i="57" s="1"/>
  <c r="I60" i="52"/>
  <c r="K60" i="52" s="1"/>
  <c r="L60" i="52" s="1"/>
  <c r="I46" i="56"/>
  <c r="K46" i="56" s="1"/>
  <c r="L46" i="56" s="1"/>
  <c r="I37" i="57"/>
  <c r="K37" i="57" s="1"/>
  <c r="L37" i="57" s="1"/>
  <c r="I57" i="50"/>
  <c r="K57" i="50" s="1"/>
  <c r="L57" i="50" s="1"/>
  <c r="I55" i="50"/>
  <c r="K55" i="50" s="1"/>
  <c r="L55" i="50" s="1"/>
  <c r="I34" i="56"/>
  <c r="K34" i="56" s="1"/>
  <c r="L34" i="56" s="1"/>
  <c r="I24" i="57"/>
  <c r="K24" i="57" s="1"/>
  <c r="L24" i="57" s="1"/>
  <c r="I30" i="56"/>
  <c r="K30" i="56" s="1"/>
  <c r="L30" i="56" s="1"/>
  <c r="I34" i="55"/>
  <c r="K34" i="55" s="1"/>
  <c r="L34" i="55" s="1"/>
  <c r="I13" i="57"/>
  <c r="K13" i="57" s="1"/>
  <c r="L13" i="57" s="1"/>
  <c r="I23" i="55"/>
  <c r="K23" i="55" s="1"/>
  <c r="L23" i="55" s="1"/>
  <c r="I35" i="50"/>
  <c r="K35" i="50" s="1"/>
  <c r="L35" i="50" s="1"/>
  <c r="I37" i="50"/>
  <c r="K37" i="50" s="1"/>
  <c r="L37" i="50" s="1"/>
  <c r="I39" i="50"/>
  <c r="K39" i="50" s="1"/>
  <c r="L39" i="50" s="1"/>
  <c r="I41" i="50"/>
  <c r="K41" i="50" s="1"/>
  <c r="L41" i="50" s="1"/>
  <c r="I14" i="55"/>
  <c r="K14" i="55" s="1"/>
  <c r="L14" i="55" s="1"/>
  <c r="I32" i="44"/>
  <c r="K32" i="44" s="1"/>
  <c r="L32" i="44" s="1"/>
  <c r="I35" i="55"/>
  <c r="K35" i="55" s="1"/>
  <c r="L35" i="55" s="1"/>
  <c r="I56" i="52"/>
  <c r="K56" i="52" s="1"/>
  <c r="L56" i="52" s="1"/>
  <c r="I51" i="50"/>
  <c r="K51" i="50" s="1"/>
  <c r="L51" i="50" s="1"/>
  <c r="I49" i="50"/>
  <c r="K49" i="50" s="1"/>
  <c r="L49" i="50" s="1"/>
  <c r="I25" i="55"/>
  <c r="K25" i="55" s="1"/>
  <c r="L25" i="55" s="1"/>
  <c r="I36" i="52"/>
  <c r="K36" i="52" s="1"/>
  <c r="L36" i="52" s="1"/>
  <c r="I32" i="50"/>
  <c r="K32" i="50" s="1"/>
  <c r="L32" i="50" s="1"/>
  <c r="I34" i="50"/>
  <c r="K34" i="50" s="1"/>
  <c r="L34" i="50" s="1"/>
  <c r="I33" i="57"/>
  <c r="K33" i="57" s="1"/>
  <c r="L33" i="57" s="1"/>
  <c r="I47" i="55"/>
  <c r="K47" i="55" s="1"/>
  <c r="L47" i="55" s="1"/>
  <c r="I50" i="52"/>
  <c r="K50" i="52" s="1"/>
  <c r="L50" i="52" s="1"/>
  <c r="I34" i="57"/>
  <c r="K34" i="57" s="1"/>
  <c r="L34" i="57" s="1"/>
  <c r="I57" i="52"/>
  <c r="K57" i="52" s="1"/>
  <c r="L57" i="52" s="1"/>
  <c r="I24" i="56"/>
  <c r="K24" i="56" s="1"/>
  <c r="L24" i="56" s="1"/>
  <c r="I23" i="52"/>
  <c r="K23" i="52" s="1"/>
  <c r="L23" i="52" s="1"/>
  <c r="I34" i="52"/>
  <c r="K34" i="52" s="1"/>
  <c r="L34" i="52" s="1"/>
  <c r="I48" i="55"/>
  <c r="K48" i="55" s="1"/>
  <c r="L48" i="55" s="1"/>
  <c r="I52" i="52"/>
  <c r="K52" i="52" s="1"/>
  <c r="L52" i="52" s="1"/>
  <c r="I27" i="57"/>
  <c r="K27" i="57" s="1"/>
  <c r="L27" i="57" s="1"/>
  <c r="G21" i="50"/>
  <c r="H21" i="50" s="1"/>
  <c r="C21" i="50"/>
  <c r="I29" i="55"/>
  <c r="K29" i="55" s="1"/>
  <c r="L29" i="55" s="1"/>
  <c r="G12" i="55"/>
  <c r="H12" i="55" s="1"/>
  <c r="I12" i="55" s="1"/>
  <c r="K12" i="55" s="1"/>
  <c r="L12" i="55" s="1"/>
  <c r="I53" i="55"/>
  <c r="K53" i="55" s="1"/>
  <c r="L53" i="55" s="1"/>
  <c r="I36" i="57"/>
  <c r="K36" i="57" s="1"/>
  <c r="L36" i="57" s="1"/>
  <c r="I56" i="50"/>
  <c r="K56" i="50" s="1"/>
  <c r="L56" i="50" s="1"/>
  <c r="I43" i="52"/>
  <c r="K43" i="52" s="1"/>
  <c r="L43" i="52" s="1"/>
  <c r="I40" i="44"/>
  <c r="K40" i="44" s="1"/>
  <c r="L40" i="44" s="1"/>
  <c r="I17" i="44"/>
  <c r="K17" i="44" s="1"/>
  <c r="L17" i="44" s="1"/>
  <c r="I19" i="50"/>
  <c r="K19" i="50" s="1"/>
  <c r="L19" i="50" s="1"/>
  <c r="I18" i="52"/>
  <c r="K18" i="52" s="1"/>
  <c r="L18" i="52" s="1"/>
  <c r="I25" i="57"/>
  <c r="K25" i="57" s="1"/>
  <c r="L25" i="57" s="1"/>
  <c r="A9" i="41" l="1"/>
  <c r="I21" i="50"/>
  <c r="K21" i="50" s="1"/>
  <c r="L21" i="50" s="1"/>
  <c r="A10" i="41" l="1"/>
  <c r="A11" i="41" l="1"/>
  <c r="A12" i="41" l="1"/>
  <c r="A13" i="41" l="1"/>
  <c r="A14" i="41" l="1"/>
  <c r="A15" i="41" l="1"/>
  <c r="A16" i="41" l="1"/>
  <c r="A17" i="41" l="1"/>
  <c r="A18" i="41" l="1"/>
  <c r="A19" i="41" l="1"/>
  <c r="A20" i="41" l="1"/>
  <c r="A21" i="41" l="1"/>
  <c r="A22" i="41" l="1"/>
  <c r="A23" i="41" l="1"/>
  <c r="A24" i="41" l="1"/>
  <c r="A25" i="41" l="1"/>
  <c r="A26" i="41" l="1"/>
  <c r="A27" i="41" l="1"/>
  <c r="A28" i="41" l="1"/>
  <c r="A29" i="41" l="1"/>
  <c r="A30" i="41" l="1"/>
  <c r="A31" i="41" l="1"/>
  <c r="A32" i="41" l="1"/>
  <c r="A33" i="41" l="1"/>
  <c r="A34" i="41" l="1"/>
  <c r="A35" i="41" l="1"/>
  <c r="A36" i="41" l="1"/>
  <c r="A37" i="41" l="1"/>
  <c r="A38" i="41" l="1"/>
  <c r="A39" i="41" l="1"/>
  <c r="A40" i="41" l="1"/>
  <c r="A41" i="41" l="1"/>
  <c r="A42" i="41" l="1"/>
  <c r="A43" i="41" l="1"/>
  <c r="A44" i="41" l="1"/>
  <c r="A45" i="41" l="1"/>
  <c r="A46" i="41" l="1"/>
  <c r="A47" i="41" l="1"/>
  <c r="A48" i="41" l="1"/>
  <c r="A49" i="41" l="1"/>
  <c r="A50" i="41" l="1"/>
  <c r="A51" i="41" l="1"/>
  <c r="A52" i="41" l="1"/>
  <c r="A56" i="41" l="1"/>
  <c r="A57" i="41" l="1"/>
  <c r="A58" i="41" l="1"/>
  <c r="A59" i="41" l="1"/>
</calcChain>
</file>

<file path=xl/sharedStrings.xml><?xml version="1.0" encoding="utf-8"?>
<sst xmlns="http://schemas.openxmlformats.org/spreadsheetml/2006/main" count="333" uniqueCount="67">
  <si>
    <r>
      <t>WOART 61+ Day Delinquencies</t>
    </r>
    <r>
      <rPr>
        <b/>
        <vertAlign val="superscript"/>
        <sz val="14"/>
        <color theme="0"/>
        <rFont val="Garamond"/>
        <family val="1"/>
      </rPr>
      <t>(1)</t>
    </r>
  </si>
  <si>
    <t>Collection Period</t>
  </si>
  <si>
    <t>WOART 2019-A</t>
  </si>
  <si>
    <t>WOART 2019-B</t>
  </si>
  <si>
    <t>WOART 2019-C</t>
  </si>
  <si>
    <t>WOART 2020-A</t>
  </si>
  <si>
    <t>WOART 2020-B</t>
  </si>
  <si>
    <t>WOART 2020-C</t>
  </si>
  <si>
    <t>WOART 2021-A</t>
  </si>
  <si>
    <t>WOART 2021-B</t>
  </si>
  <si>
    <t>WOART 2021-C</t>
  </si>
  <si>
    <t>WOART 2021-D</t>
  </si>
  <si>
    <t>WOART 2022-A</t>
  </si>
  <si>
    <t>WOART 2022-B</t>
  </si>
  <si>
    <t>WOART 2022-C</t>
  </si>
  <si>
    <t>WOART 2022-D</t>
  </si>
  <si>
    <t>(1) As a % of the applicable aggregate principal balance of the pool of receivables. The pool balance means, as of the last day of the related collection period, the aggregate principal balance of the receivables held by the related issuing entity as of the last day of the related collection period less the yield supplement overcollateralization amount of those receivables as of the last day of the related collection period after giving effect to all payments of principal received from obligors and Purchase Amounts to be remitted by the servicer or the depositor, as the case may be for such collection period, and after reduction to zero of the aggregate principal balance of any receivable that became a Defaulted Receivable during the related collection period.</t>
  </si>
  <si>
    <t>Cumulative Net Losses</t>
  </si>
  <si>
    <t>WOART ABS Speed</t>
  </si>
  <si>
    <t>The ABS speed is a measurement of the non-scheduled amortization of the pool of loans and is derived by calculating a monthly single month mortality rate, or SMM, which is the sum of the non-scheduled reduction in the pool of loans, including prepayments and defaults, divided by the beginning of month pool balance less scheduled payments received. The SMM is converted into the ABS Speed by dividing (a) the product of one hundred and the SMM by (b) the sum of (i) one hundred and (ii) the SMM multiplied by the age of the loans in the pool, in months, since origination minus one (with the cut-off being “1”), where the SMM is expressed as a percent (i.e., as 1.00 as opposed to 0.01).</t>
  </si>
  <si>
    <t>WOART 2003-B</t>
  </si>
  <si>
    <t>PWC to Tie</t>
  </si>
  <si>
    <t>Weighted</t>
  </si>
  <si>
    <t xml:space="preserve">Scheduled </t>
  </si>
  <si>
    <t>Beginning</t>
  </si>
  <si>
    <t>Total</t>
  </si>
  <si>
    <t>Ending</t>
  </si>
  <si>
    <t>Average</t>
  </si>
  <si>
    <t xml:space="preserve">Principal </t>
  </si>
  <si>
    <t>Principal</t>
  </si>
  <si>
    <t>Remaining</t>
  </si>
  <si>
    <t>and</t>
  </si>
  <si>
    <t>Month</t>
  </si>
  <si>
    <t>Balance</t>
  </si>
  <si>
    <t>Reduction</t>
  </si>
  <si>
    <t>Coupon</t>
  </si>
  <si>
    <t>Maturity</t>
  </si>
  <si>
    <t>Interest</t>
  </si>
  <si>
    <t>Prepay</t>
  </si>
  <si>
    <t>Age</t>
  </si>
  <si>
    <t>SMM</t>
  </si>
  <si>
    <t>ABS</t>
  </si>
  <si>
    <t>(A)</t>
  </si>
  <si>
    <t>(B)</t>
  </si>
  <si>
    <t>(C)</t>
  </si>
  <si>
    <t>(D)</t>
  </si>
  <si>
    <t>(E)</t>
  </si>
  <si>
    <t>(F)</t>
  </si>
  <si>
    <t>(G)</t>
  </si>
  <si>
    <t>(H)</t>
  </si>
  <si>
    <t>(I)</t>
  </si>
  <si>
    <t>(J)</t>
  </si>
  <si>
    <t>(K)</t>
  </si>
  <si>
    <t>(L)</t>
  </si>
  <si>
    <t>WA Original Term</t>
  </si>
  <si>
    <t>WA Remaining Term</t>
  </si>
  <si>
    <t>Close</t>
  </si>
  <si>
    <t>WOART 2007-A</t>
  </si>
  <si>
    <t>WOART 2007-B</t>
  </si>
  <si>
    <t>WOART 2008-A</t>
  </si>
  <si>
    <t>WOART 2008-B</t>
  </si>
  <si>
    <t>WOART 2009-A</t>
  </si>
  <si>
    <t>EY to Tie</t>
  </si>
  <si>
    <t>WOART 2023-A</t>
  </si>
  <si>
    <t>WOART 2023-B</t>
  </si>
  <si>
    <t>WOART 2023-C</t>
  </si>
  <si>
    <t>WOART 2023-D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</si>
</sst>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0000%"/>
    <numFmt numFmtId="166" formatCode="_(* #,##0.00000_);_(* \(#,##0.00000\);_(* &quot;-&quot;??_);_(@_)"/>
    <numFmt numFmtId="167" formatCode="0.00_)"/>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10"/>
      <name val="Arial"/>
      <family val="2"/>
    </font>
    <font>
      <u/>
      <sz val="10"/>
      <color theme="10"/>
      <name val="Arial"/>
      <family val="2"/>
    </font>
    <font>
      <u/>
      <sz val="10"/>
      <color indexed="12"/>
      <name val="Arial"/>
      <family val="2"/>
    </font>
    <font>
      <b/>
      <i/>
      <sz val="16"/>
      <name val="Helv"/>
    </font>
    <font>
      <sz val="10"/>
      <name val="Times New Roman"/>
      <family val="1"/>
    </font>
    <font>
      <sz val="10"/>
      <color theme="1"/>
      <name val="Tahoma"/>
      <family val="2"/>
    </font>
    <font>
      <sz val="11"/>
      <color indexed="8"/>
      <name val="Calibri"/>
      <family val="2"/>
      <scheme val="minor"/>
    </font>
    <font>
      <b/>
      <u/>
      <sz val="14"/>
      <color theme="0"/>
      <name val="Garamond"/>
      <family val="1"/>
    </font>
    <font>
      <sz val="8"/>
      <name val="Garamond"/>
      <family val="1"/>
    </font>
    <font>
      <b/>
      <u/>
      <sz val="10"/>
      <name val="Garamond"/>
      <family val="1"/>
    </font>
    <font>
      <b/>
      <sz val="10"/>
      <color theme="1"/>
      <name val="Garamond"/>
      <family val="1"/>
    </font>
    <font>
      <b/>
      <sz val="10"/>
      <color rgb="FFFF000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4"/>
      <color theme="0"/>
      <name val="Garamond"/>
      <family val="1"/>
    </font>
    <font>
      <sz val="8"/>
      <color indexed="8"/>
      <name val="Garamond"/>
      <family val="1"/>
    </font>
  </fonts>
  <fills count="42">
    <fill>
      <patternFill patternType="none"/>
    </fill>
    <fill>
      <patternFill patternType="gray125"/>
    </fill>
    <fill>
      <patternFill patternType="solid">
        <fgColor indexed="4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1"/>
        <bgColor indexed="64"/>
      </patternFill>
    </fill>
    <fill>
      <patternFill patternType="solid">
        <fgColor rgb="FFC0C0C0"/>
        <bgColor indexed="64"/>
      </patternFill>
    </fill>
    <fill>
      <patternFill patternType="solid">
        <fgColor theme="0" tint="-4.9989318521683403E-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rgb="FFF2F2F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diagonal/>
    </border>
    <border>
      <left style="thin">
        <color theme="0" tint="-0.14999847407452621"/>
      </left>
      <right/>
      <top style="thin">
        <color theme="0" tint="-0.14999847407452621"/>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diagonal/>
    </border>
  </borders>
  <cellStyleXfs count="1488">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9" fillId="0" borderId="0"/>
    <xf numFmtId="0" fontId="2" fillId="0" borderId="0"/>
    <xf numFmtId="0" fontId="2" fillId="0" borderId="0"/>
    <xf numFmtId="0" fontId="3"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2" fillId="0" borderId="0"/>
    <xf numFmtId="0" fontId="11" fillId="0" borderId="0"/>
    <xf numFmtId="0" fontId="10" fillId="0" borderId="0"/>
    <xf numFmtId="0" fontId="11"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0" fontId="2" fillId="3" borderId="8" applyNumberFormat="0" applyFont="0" applyAlignment="0" applyProtection="0"/>
    <xf numFmtId="9" fontId="3" fillId="0" borderId="0" applyFon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10" applyNumberFormat="0" applyAlignment="0" applyProtection="0"/>
    <xf numFmtId="0" fontId="21" fillId="31" borderId="11" applyNumberFormat="0" applyAlignment="0" applyProtection="0"/>
    <xf numFmtId="43" fontId="22" fillId="0" borderId="0" applyFont="0" applyFill="0" applyBorder="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33" borderId="10" applyNumberFormat="0" applyAlignment="0" applyProtection="0"/>
    <xf numFmtId="0" fontId="29" fillId="0" borderId="15" applyNumberFormat="0" applyFill="0" applyAlignment="0" applyProtection="0"/>
    <xf numFmtId="0" fontId="30"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30" borderId="1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2" fillId="35"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3" borderId="0" applyNumberFormat="0" applyBorder="0" applyAlignment="0" applyProtection="0"/>
    <xf numFmtId="0" fontId="22" fillId="3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0" borderId="32" applyNumberFormat="0" applyFont="0" applyAlignment="0" applyProtection="0"/>
  </cellStyleXfs>
  <cellXfs count="115">
    <xf numFmtId="0" fontId="0" fillId="0" borderId="0" xfId="0"/>
    <xf numFmtId="0" fontId="4" fillId="0" borderId="0" xfId="0" applyFont="1"/>
    <xf numFmtId="0" fontId="4" fillId="0" borderId="0" xfId="0" applyFont="1" applyAlignment="1">
      <alignment horizontal="center"/>
    </xf>
    <xf numFmtId="10" fontId="4" fillId="0" borderId="0" xfId="2" applyNumberFormat="1" applyFont="1" applyAlignment="1">
      <alignment horizontal="center"/>
    </xf>
    <xf numFmtId="0" fontId="4" fillId="0" borderId="1" xfId="0" applyFont="1" applyBorder="1" applyAlignment="1">
      <alignment horizontal="center"/>
    </xf>
    <xf numFmtId="17" fontId="4" fillId="0" borderId="0" xfId="0" applyNumberFormat="1" applyFont="1"/>
    <xf numFmtId="164" fontId="4" fillId="0" borderId="0" xfId="1" applyNumberFormat="1" applyFont="1"/>
    <xf numFmtId="164" fontId="4" fillId="0" borderId="0" xfId="0" applyNumberFormat="1" applyFont="1"/>
    <xf numFmtId="17" fontId="4" fillId="0" borderId="0" xfId="0" applyNumberFormat="1" applyFont="1" applyAlignment="1">
      <alignment horizontal="right"/>
    </xf>
    <xf numFmtId="0" fontId="6" fillId="0" borderId="0" xfId="0" applyFont="1"/>
    <xf numFmtId="0" fontId="6" fillId="0" borderId="0" xfId="0" applyFont="1" applyAlignment="1">
      <alignment horizontal="center"/>
    </xf>
    <xf numFmtId="10" fontId="6" fillId="0" borderId="0" xfId="2" applyNumberFormat="1" applyFont="1" applyAlignment="1">
      <alignment horizontal="center"/>
    </xf>
    <xf numFmtId="0" fontId="6" fillId="0" borderId="1" xfId="0" applyFont="1" applyBorder="1" applyAlignment="1">
      <alignment horizontal="center"/>
    </xf>
    <xf numFmtId="10" fontId="6" fillId="0" borderId="1" xfId="2" applyNumberFormat="1" applyFont="1" applyBorder="1" applyAlignment="1">
      <alignment horizontal="center"/>
    </xf>
    <xf numFmtId="10" fontId="6" fillId="0" borderId="0" xfId="2" applyNumberFormat="1" applyFont="1" applyBorder="1" applyAlignment="1">
      <alignment horizontal="center"/>
    </xf>
    <xf numFmtId="164" fontId="6" fillId="0" borderId="0" xfId="1" applyNumberFormat="1" applyFont="1"/>
    <xf numFmtId="2" fontId="6" fillId="0" borderId="0" xfId="0" applyNumberFormat="1" applyFont="1" applyAlignment="1">
      <alignment horizontal="center"/>
    </xf>
    <xf numFmtId="10" fontId="6" fillId="0" borderId="0" xfId="2" applyNumberFormat="1" applyFont="1" applyFill="1" applyBorder="1" applyAlignment="1">
      <alignment horizontal="center"/>
    </xf>
    <xf numFmtId="164" fontId="6" fillId="0" borderId="0" xfId="1" applyNumberFormat="1" applyFont="1" applyFill="1"/>
    <xf numFmtId="10" fontId="6" fillId="0" borderId="0" xfId="2" applyNumberFormat="1" applyFont="1" applyFill="1" applyAlignment="1">
      <alignment horizontal="center"/>
    </xf>
    <xf numFmtId="165" fontId="4" fillId="0" borderId="0" xfId="2" applyNumberFormat="1" applyFont="1"/>
    <xf numFmtId="166" fontId="4" fillId="0" borderId="0" xfId="1" applyNumberFormat="1" applyFont="1"/>
    <xf numFmtId="0" fontId="5" fillId="2" borderId="2" xfId="0" applyFont="1" applyFill="1" applyBorder="1" applyAlignment="1">
      <alignment horizontal="center"/>
    </xf>
    <xf numFmtId="164" fontId="5" fillId="0" borderId="0" xfId="1" applyNumberFormat="1" applyFont="1"/>
    <xf numFmtId="2" fontId="5" fillId="2" borderId="3" xfId="0" applyNumberFormat="1" applyFont="1" applyFill="1" applyBorder="1" applyAlignment="1">
      <alignment horizontal="center"/>
    </xf>
    <xf numFmtId="2" fontId="5" fillId="2" borderId="4" xfId="0" applyNumberFormat="1" applyFont="1" applyFill="1" applyBorder="1" applyAlignment="1">
      <alignment horizontal="center"/>
    </xf>
    <xf numFmtId="0" fontId="5" fillId="2" borderId="5" xfId="0" applyFont="1" applyFill="1" applyBorder="1"/>
    <xf numFmtId="0" fontId="5" fillId="2" borderId="6" xfId="0" applyFont="1" applyFill="1" applyBorder="1"/>
    <xf numFmtId="0" fontId="5" fillId="2" borderId="6" xfId="0" applyFont="1" applyFill="1" applyBorder="1" applyAlignment="1">
      <alignment horizontal="center"/>
    </xf>
    <xf numFmtId="0" fontId="5" fillId="2" borderId="1" xfId="0" applyFont="1" applyFill="1" applyBorder="1"/>
    <xf numFmtId="0" fontId="5" fillId="2" borderId="7" xfId="0" applyFont="1" applyFill="1" applyBorder="1"/>
    <xf numFmtId="0" fontId="5" fillId="0" borderId="0" xfId="0" quotePrefix="1" applyFont="1" applyAlignment="1">
      <alignment horizontal="left"/>
    </xf>
    <xf numFmtId="164" fontId="4" fillId="0" borderId="0" xfId="1" applyNumberFormat="1" applyFont="1" applyFill="1"/>
    <xf numFmtId="166" fontId="4" fillId="0" borderId="0" xfId="1" applyNumberFormat="1" applyFont="1" applyFill="1"/>
    <xf numFmtId="165" fontId="4" fillId="0" borderId="0" xfId="2" applyNumberFormat="1" applyFont="1" applyFill="1"/>
    <xf numFmtId="43" fontId="6" fillId="0" borderId="0" xfId="1" applyFont="1" applyFill="1" applyAlignment="1">
      <alignment horizontal="center"/>
    </xf>
    <xf numFmtId="2" fontId="6" fillId="0" borderId="0" xfId="1" applyNumberFormat="1" applyFont="1" applyFill="1" applyAlignment="1">
      <alignment horizontal="center"/>
    </xf>
    <xf numFmtId="10" fontId="14" fillId="0" borderId="9" xfId="2" applyNumberFormat="1" applyFont="1" applyFill="1" applyBorder="1" applyAlignment="1">
      <alignment horizontal="center"/>
    </xf>
    <xf numFmtId="10" fontId="14" fillId="18" borderId="9" xfId="2" applyNumberFormat="1" applyFont="1" applyFill="1" applyBorder="1" applyAlignment="1">
      <alignment horizontal="center"/>
    </xf>
    <xf numFmtId="10" fontId="14" fillId="18" borderId="9" xfId="0" applyNumberFormat="1" applyFont="1" applyFill="1" applyBorder="1" applyAlignment="1">
      <alignment horizontal="center"/>
    </xf>
    <xf numFmtId="10" fontId="14" fillId="0" borderId="9" xfId="0" applyNumberFormat="1" applyFont="1" applyBorder="1" applyAlignment="1">
      <alignment horizontal="center"/>
    </xf>
    <xf numFmtId="0" fontId="3" fillId="0" borderId="0" xfId="668"/>
    <xf numFmtId="0" fontId="3" fillId="0" borderId="0" xfId="668" applyAlignment="1">
      <alignment wrapText="1"/>
    </xf>
    <xf numFmtId="10" fontId="14" fillId="18" borderId="9" xfId="668" applyNumberFormat="1" applyFont="1" applyFill="1" applyBorder="1" applyAlignment="1">
      <alignment horizontal="center"/>
    </xf>
    <xf numFmtId="10" fontId="14" fillId="0" borderId="9" xfId="668" applyNumberFormat="1" applyFont="1" applyBorder="1" applyAlignment="1">
      <alignment horizontal="center"/>
    </xf>
    <xf numFmtId="1" fontId="14" fillId="0" borderId="0" xfId="668" applyNumberFormat="1" applyFont="1"/>
    <xf numFmtId="0" fontId="14" fillId="0" borderId="0" xfId="668" applyFont="1"/>
    <xf numFmtId="10" fontId="14" fillId="18" borderId="18" xfId="2" applyNumberFormat="1" applyFont="1" applyFill="1" applyBorder="1" applyAlignment="1">
      <alignment horizontal="center"/>
    </xf>
    <xf numFmtId="10" fontId="14" fillId="0" borderId="18" xfId="2" applyNumberFormat="1" applyFont="1" applyFill="1" applyBorder="1" applyAlignment="1">
      <alignment horizontal="center"/>
    </xf>
    <xf numFmtId="10" fontId="14" fillId="0" borderId="18" xfId="0" applyNumberFormat="1" applyFont="1" applyBorder="1" applyAlignment="1">
      <alignment horizontal="center"/>
    </xf>
    <xf numFmtId="10" fontId="14" fillId="18" borderId="18" xfId="668" applyNumberFormat="1" applyFont="1" applyFill="1" applyBorder="1" applyAlignment="1">
      <alignment horizontal="center"/>
    </xf>
    <xf numFmtId="10" fontId="14" fillId="0" borderId="18" xfId="668" applyNumberFormat="1" applyFont="1" applyBorder="1" applyAlignment="1">
      <alignment horizontal="center"/>
    </xf>
    <xf numFmtId="10" fontId="14" fillId="18" borderId="19" xfId="668" applyNumberFormat="1" applyFont="1" applyFill="1" applyBorder="1" applyAlignment="1">
      <alignment horizontal="center"/>
    </xf>
    <xf numFmtId="10" fontId="14" fillId="0" borderId="19" xfId="668" applyNumberFormat="1" applyFont="1" applyBorder="1" applyAlignment="1">
      <alignment horizontal="center"/>
    </xf>
    <xf numFmtId="10" fontId="14" fillId="0" borderId="20" xfId="668" applyNumberFormat="1" applyFont="1" applyBorder="1" applyAlignment="1">
      <alignment horizontal="center"/>
    </xf>
    <xf numFmtId="10" fontId="14" fillId="0" borderId="0" xfId="2" applyNumberFormat="1" applyFont="1" applyFill="1" applyBorder="1" applyAlignment="1">
      <alignment horizontal="center"/>
    </xf>
    <xf numFmtId="10" fontId="14" fillId="18" borderId="20" xfId="668" applyNumberFormat="1" applyFont="1" applyFill="1" applyBorder="1" applyAlignment="1">
      <alignment horizontal="center"/>
    </xf>
    <xf numFmtId="1" fontId="16" fillId="17" borderId="24" xfId="668" applyNumberFormat="1" applyFont="1" applyFill="1" applyBorder="1" applyAlignment="1">
      <alignment horizontal="center" wrapText="1"/>
    </xf>
    <xf numFmtId="0" fontId="16" fillId="17" borderId="25" xfId="668" applyFont="1" applyFill="1" applyBorder="1" applyAlignment="1">
      <alignment horizontal="center" wrapText="1"/>
    </xf>
    <xf numFmtId="1" fontId="14" fillId="0" borderId="26" xfId="668" applyNumberFormat="1" applyFont="1" applyBorder="1" applyAlignment="1">
      <alignment horizontal="center"/>
    </xf>
    <xf numFmtId="1" fontId="14" fillId="0" borderId="27" xfId="668" applyNumberFormat="1" applyFont="1" applyBorder="1" applyAlignment="1">
      <alignment horizontal="center"/>
    </xf>
    <xf numFmtId="10" fontId="14" fillId="18" borderId="28" xfId="2" applyNumberFormat="1" applyFont="1" applyFill="1" applyBorder="1" applyAlignment="1">
      <alignment horizontal="center"/>
    </xf>
    <xf numFmtId="1" fontId="14" fillId="0" borderId="29" xfId="668" applyNumberFormat="1" applyFont="1" applyBorder="1" applyAlignment="1">
      <alignment horizontal="center"/>
    </xf>
    <xf numFmtId="10" fontId="14" fillId="0" borderId="28" xfId="668" applyNumberFormat="1" applyFont="1" applyBorder="1" applyAlignment="1">
      <alignment horizontal="center"/>
    </xf>
    <xf numFmtId="10" fontId="14" fillId="18" borderId="28" xfId="668" applyNumberFormat="1" applyFont="1" applyFill="1" applyBorder="1" applyAlignment="1">
      <alignment horizontal="center"/>
    </xf>
    <xf numFmtId="10" fontId="14" fillId="18" borderId="30" xfId="668" applyNumberFormat="1" applyFont="1" applyFill="1" applyBorder="1" applyAlignment="1">
      <alignment horizontal="center"/>
    </xf>
    <xf numFmtId="10" fontId="14" fillId="0" borderId="30" xfId="668" applyNumberFormat="1" applyFont="1" applyBorder="1" applyAlignment="1">
      <alignment horizontal="center"/>
    </xf>
    <xf numFmtId="10" fontId="14" fillId="18" borderId="30" xfId="2" applyNumberFormat="1" applyFont="1" applyFill="1" applyBorder="1" applyAlignment="1">
      <alignment horizontal="center"/>
    </xf>
    <xf numFmtId="1" fontId="16" fillId="17" borderId="24" xfId="0" applyNumberFormat="1" applyFont="1" applyFill="1" applyBorder="1" applyAlignment="1">
      <alignment horizontal="center" wrapText="1"/>
    </xf>
    <xf numFmtId="1" fontId="14" fillId="0" borderId="26" xfId="0" applyNumberFormat="1" applyFont="1" applyBorder="1" applyAlignment="1">
      <alignment horizontal="center"/>
    </xf>
    <xf numFmtId="1" fontId="14" fillId="0" borderId="27" xfId="0" applyNumberFormat="1" applyFont="1" applyBorder="1" applyAlignment="1">
      <alignment horizontal="center"/>
    </xf>
    <xf numFmtId="10" fontId="14" fillId="0" borderId="28" xfId="0" applyNumberFormat="1" applyFont="1" applyBorder="1" applyAlignment="1">
      <alignment horizontal="center"/>
    </xf>
    <xf numFmtId="10" fontId="14" fillId="18" borderId="28" xfId="0" applyNumberFormat="1" applyFont="1" applyFill="1" applyBorder="1" applyAlignment="1">
      <alignment horizontal="center"/>
    </xf>
    <xf numFmtId="10" fontId="14" fillId="0" borderId="30" xfId="0" applyNumberFormat="1" applyFont="1" applyBorder="1" applyAlignment="1">
      <alignment horizontal="center"/>
    </xf>
    <xf numFmtId="10" fontId="14" fillId="18" borderId="0" xfId="2" applyNumberFormat="1" applyFont="1" applyFill="1" applyBorder="1" applyAlignment="1">
      <alignment horizontal="center"/>
    </xf>
    <xf numFmtId="10" fontId="14" fillId="18" borderId="31" xfId="2" applyNumberFormat="1" applyFont="1" applyFill="1" applyBorder="1" applyAlignment="1">
      <alignment horizontal="center"/>
    </xf>
    <xf numFmtId="1" fontId="14" fillId="0" borderId="24" xfId="668" applyNumberFormat="1" applyFont="1" applyBorder="1" applyAlignment="1">
      <alignment horizontal="center"/>
    </xf>
    <xf numFmtId="10" fontId="14" fillId="18" borderId="20" xfId="2" applyNumberFormat="1" applyFont="1" applyFill="1" applyBorder="1" applyAlignment="1">
      <alignment horizontal="center"/>
    </xf>
    <xf numFmtId="0" fontId="14" fillId="0" borderId="0" xfId="0" applyFont="1"/>
    <xf numFmtId="10" fontId="14" fillId="41" borderId="0" xfId="2" applyNumberFormat="1" applyFont="1" applyFill="1" applyBorder="1" applyAlignment="1">
      <alignment horizontal="center"/>
    </xf>
    <xf numFmtId="0" fontId="3" fillId="0" borderId="22" xfId="668" applyBorder="1"/>
    <xf numFmtId="0" fontId="15" fillId="0" borderId="0" xfId="0" applyFont="1"/>
    <xf numFmtId="1" fontId="14" fillId="0" borderId="24" xfId="0" applyNumberFormat="1" applyFont="1" applyBorder="1" applyAlignment="1">
      <alignment horizontal="center"/>
    </xf>
    <xf numFmtId="0" fontId="14" fillId="0" borderId="0" xfId="0" applyFont="1" applyAlignment="1">
      <alignment horizontal="center"/>
    </xf>
    <xf numFmtId="0" fontId="14" fillId="18" borderId="0" xfId="0" applyFont="1" applyFill="1" applyAlignment="1">
      <alignment horizontal="center"/>
    </xf>
    <xf numFmtId="1" fontId="36" fillId="0" borderId="24" xfId="0" quotePrefix="1" applyNumberFormat="1" applyFont="1" applyBorder="1" applyAlignment="1">
      <alignment horizontal="left"/>
    </xf>
    <xf numFmtId="1" fontId="36" fillId="0" borderId="24" xfId="0" applyNumberFormat="1" applyFont="1" applyBorder="1"/>
    <xf numFmtId="1" fontId="14" fillId="0" borderId="24" xfId="0" applyNumberFormat="1" applyFont="1" applyBorder="1"/>
    <xf numFmtId="10" fontId="14" fillId="0" borderId="0" xfId="668" applyNumberFormat="1" applyFont="1" applyAlignment="1">
      <alignment horizontal="center"/>
    </xf>
    <xf numFmtId="0" fontId="17" fillId="0" borderId="0" xfId="668" applyFont="1"/>
    <xf numFmtId="1" fontId="14" fillId="0" borderId="24" xfId="668" applyNumberFormat="1" applyFont="1" applyBorder="1"/>
    <xf numFmtId="0" fontId="13" fillId="0" borderId="22" xfId="668" applyFont="1" applyBorder="1" applyAlignment="1">
      <alignment vertical="center"/>
    </xf>
    <xf numFmtId="0" fontId="13" fillId="0" borderId="23" xfId="668" applyFont="1" applyBorder="1" applyAlignment="1">
      <alignment vertical="center"/>
    </xf>
    <xf numFmtId="0" fontId="13" fillId="0" borderId="0" xfId="668" applyFont="1" applyAlignment="1">
      <alignment vertical="center"/>
    </xf>
    <xf numFmtId="0" fontId="13" fillId="0" borderId="25" xfId="668" applyFont="1" applyBorder="1" applyAlignment="1">
      <alignment vertical="center"/>
    </xf>
    <xf numFmtId="0" fontId="0" fillId="0" borderId="0" xfId="0" applyAlignment="1">
      <alignment wrapText="1"/>
    </xf>
    <xf numFmtId="0" fontId="16" fillId="17" borderId="25" xfId="0" applyFont="1" applyFill="1" applyBorder="1" applyAlignment="1">
      <alignment horizontal="center" wrapText="1"/>
    </xf>
    <xf numFmtId="0" fontId="16" fillId="17" borderId="0" xfId="668" applyFont="1" applyFill="1" applyAlignment="1">
      <alignment horizontal="center" wrapText="1"/>
    </xf>
    <xf numFmtId="0" fontId="16" fillId="17" borderId="0" xfId="0" applyFont="1" applyFill="1" applyAlignment="1">
      <alignment horizontal="center" wrapText="1"/>
    </xf>
    <xf numFmtId="0" fontId="3" fillId="0" borderId="24" xfId="668" applyBorder="1"/>
    <xf numFmtId="10" fontId="14" fillId="0" borderId="33" xfId="2" applyNumberFormat="1" applyFont="1" applyFill="1" applyBorder="1" applyAlignment="1">
      <alignment horizontal="center"/>
    </xf>
    <xf numFmtId="10" fontId="14" fillId="0" borderId="34" xfId="668" applyNumberFormat="1" applyFont="1" applyBorder="1" applyAlignment="1">
      <alignment horizontal="center"/>
    </xf>
    <xf numFmtId="10" fontId="14" fillId="0" borderId="33" xfId="668" applyNumberFormat="1" applyFont="1" applyBorder="1" applyAlignment="1">
      <alignment horizontal="center"/>
    </xf>
    <xf numFmtId="10" fontId="14" fillId="0" borderId="35" xfId="668" applyNumberFormat="1" applyFont="1" applyBorder="1" applyAlignment="1">
      <alignment horizontal="center"/>
    </xf>
    <xf numFmtId="10" fontId="14" fillId="0" borderId="33" xfId="0" applyNumberFormat="1" applyFont="1" applyBorder="1" applyAlignment="1">
      <alignment horizontal="center"/>
    </xf>
    <xf numFmtId="10" fontId="14" fillId="0" borderId="34" xfId="0" applyNumberFormat="1" applyFont="1" applyBorder="1" applyAlignment="1">
      <alignment horizontal="center"/>
    </xf>
    <xf numFmtId="1" fontId="14" fillId="0" borderId="22" xfId="668" applyNumberFormat="1" applyFont="1" applyBorder="1" applyAlignment="1">
      <alignment horizontal="left" vertical="center" wrapText="1"/>
    </xf>
    <xf numFmtId="0" fontId="0" fillId="0" borderId="22" xfId="0" applyBorder="1" applyAlignment="1">
      <alignment wrapText="1"/>
    </xf>
    <xf numFmtId="0" fontId="13" fillId="16" borderId="21" xfId="668" applyFont="1" applyFill="1" applyBorder="1" applyAlignment="1">
      <alignment horizontal="center" vertical="center"/>
    </xf>
    <xf numFmtId="0" fontId="13" fillId="16" borderId="22" xfId="668" applyFont="1" applyFill="1" applyBorder="1" applyAlignment="1">
      <alignment horizontal="center" vertical="center"/>
    </xf>
    <xf numFmtId="0" fontId="13" fillId="16" borderId="24" xfId="668" applyFont="1" applyFill="1" applyBorder="1" applyAlignment="1">
      <alignment horizontal="center" vertical="center"/>
    </xf>
    <xf numFmtId="0" fontId="13" fillId="16" borderId="0" xfId="668" applyFont="1" applyFill="1" applyAlignment="1">
      <alignment horizontal="center" vertical="center"/>
    </xf>
    <xf numFmtId="1" fontId="36" fillId="0" borderId="24" xfId="0" quotePrefix="1" applyNumberFormat="1" applyFont="1" applyBorder="1" applyAlignment="1">
      <alignment horizontal="left" vertical="center" wrapText="1"/>
    </xf>
    <xf numFmtId="1" fontId="36" fillId="0" borderId="0" xfId="0" quotePrefix="1" applyNumberFormat="1" applyFont="1" applyAlignment="1">
      <alignment horizontal="left" vertical="center" wrapText="1"/>
    </xf>
    <xf numFmtId="0" fontId="0" fillId="0" borderId="0" xfId="0" applyAlignment="1">
      <alignment wrapText="1"/>
    </xf>
  </cellXfs>
  <cellStyles count="1488">
    <cellStyle name="20% - Accent1 2" xfId="7" xr:uid="{00000000-0005-0000-0000-000000000000}"/>
    <cellStyle name="20% - Accent1 2 2" xfId="8" xr:uid="{00000000-0005-0000-0000-000001000000}"/>
    <cellStyle name="20% - Accent1 2 2 2" xfId="9" xr:uid="{00000000-0005-0000-0000-000002000000}"/>
    <cellStyle name="20% - Accent1 2 2 2 2" xfId="10" xr:uid="{00000000-0005-0000-0000-000003000000}"/>
    <cellStyle name="20% - Accent1 2 2 3" xfId="11" xr:uid="{00000000-0005-0000-0000-000004000000}"/>
    <cellStyle name="20% - Accent1 2 2 4" xfId="12" xr:uid="{00000000-0005-0000-0000-000005000000}"/>
    <cellStyle name="20% - Accent1 2 3" xfId="13" xr:uid="{00000000-0005-0000-0000-000006000000}"/>
    <cellStyle name="20% - Accent1 2 3 2" xfId="14" xr:uid="{00000000-0005-0000-0000-000007000000}"/>
    <cellStyle name="20% - Accent1 2 4" xfId="15" xr:uid="{00000000-0005-0000-0000-000008000000}"/>
    <cellStyle name="20% - Accent1 2 5" xfId="16" xr:uid="{00000000-0005-0000-0000-000009000000}"/>
    <cellStyle name="20% - Accent1 2_Delinquencies" xfId="1455" xr:uid="{FACEC628-3FE2-404A-93FD-4E79CB647A36}"/>
    <cellStyle name="20% - Accent1 3" xfId="17" xr:uid="{00000000-0005-0000-0000-00000A000000}"/>
    <cellStyle name="20% - Accent1 3 2" xfId="18" xr:uid="{00000000-0005-0000-0000-00000B000000}"/>
    <cellStyle name="20% - Accent1 3 2 2" xfId="19" xr:uid="{00000000-0005-0000-0000-00000C000000}"/>
    <cellStyle name="20% - Accent1 3 2 2 2" xfId="20" xr:uid="{00000000-0005-0000-0000-00000D000000}"/>
    <cellStyle name="20% - Accent1 3 2 3" xfId="21" xr:uid="{00000000-0005-0000-0000-00000E000000}"/>
    <cellStyle name="20% - Accent1 3 2 4" xfId="22" xr:uid="{00000000-0005-0000-0000-00000F000000}"/>
    <cellStyle name="20% - Accent1 3 3" xfId="23" xr:uid="{00000000-0005-0000-0000-000010000000}"/>
    <cellStyle name="20% - Accent1 3 3 2" xfId="24" xr:uid="{00000000-0005-0000-0000-000011000000}"/>
    <cellStyle name="20% - Accent1 3 4" xfId="25" xr:uid="{00000000-0005-0000-0000-000012000000}"/>
    <cellStyle name="20% - Accent1 3 5" xfId="26" xr:uid="{00000000-0005-0000-0000-000013000000}"/>
    <cellStyle name="20% - Accent1 4" xfId="27" xr:uid="{00000000-0005-0000-0000-000014000000}"/>
    <cellStyle name="20% - Accent1 4 2" xfId="28" xr:uid="{00000000-0005-0000-0000-000015000000}"/>
    <cellStyle name="20% - Accent1 4 2 2" xfId="29" xr:uid="{00000000-0005-0000-0000-000016000000}"/>
    <cellStyle name="20% - Accent1 4 2 2 2" xfId="30" xr:uid="{00000000-0005-0000-0000-000017000000}"/>
    <cellStyle name="20% - Accent1 4 2 3" xfId="31" xr:uid="{00000000-0005-0000-0000-000018000000}"/>
    <cellStyle name="20% - Accent1 4 2 4" xfId="32" xr:uid="{00000000-0005-0000-0000-000019000000}"/>
    <cellStyle name="20% - Accent1 4 3" xfId="33" xr:uid="{00000000-0005-0000-0000-00001A000000}"/>
    <cellStyle name="20% - Accent1 4 3 2" xfId="34" xr:uid="{00000000-0005-0000-0000-00001B000000}"/>
    <cellStyle name="20% - Accent1 4 4" xfId="35" xr:uid="{00000000-0005-0000-0000-00001C000000}"/>
    <cellStyle name="20% - Accent1 4 5" xfId="36" xr:uid="{00000000-0005-0000-0000-00001D000000}"/>
    <cellStyle name="20% - Accent1 5" xfId="37" xr:uid="{00000000-0005-0000-0000-00001E000000}"/>
    <cellStyle name="20% - Accent1 5 2" xfId="38" xr:uid="{00000000-0005-0000-0000-00001F000000}"/>
    <cellStyle name="20% - Accent1 5 2 2" xfId="39" xr:uid="{00000000-0005-0000-0000-000020000000}"/>
    <cellStyle name="20% - Accent1 5 2 2 2" xfId="40" xr:uid="{00000000-0005-0000-0000-000021000000}"/>
    <cellStyle name="20% - Accent1 5 2 3" xfId="41" xr:uid="{00000000-0005-0000-0000-000022000000}"/>
    <cellStyle name="20% - Accent1 5 2 4" xfId="42" xr:uid="{00000000-0005-0000-0000-000023000000}"/>
    <cellStyle name="20% - Accent1 5 3" xfId="43" xr:uid="{00000000-0005-0000-0000-000024000000}"/>
    <cellStyle name="20% - Accent1 5 3 2" xfId="44" xr:uid="{00000000-0005-0000-0000-000025000000}"/>
    <cellStyle name="20% - Accent1 5 4" xfId="45" xr:uid="{00000000-0005-0000-0000-000026000000}"/>
    <cellStyle name="20% - Accent1 5 5" xfId="46" xr:uid="{00000000-0005-0000-0000-000027000000}"/>
    <cellStyle name="20% - Accent1 6" xfId="47" xr:uid="{00000000-0005-0000-0000-000028000000}"/>
    <cellStyle name="20% - Accent1 6 2" xfId="48" xr:uid="{00000000-0005-0000-0000-000029000000}"/>
    <cellStyle name="20% - Accent1 6 2 2" xfId="49" xr:uid="{00000000-0005-0000-0000-00002A000000}"/>
    <cellStyle name="20% - Accent1 6 3" xfId="50" xr:uid="{00000000-0005-0000-0000-00002B000000}"/>
    <cellStyle name="20% - Accent1 6 4" xfId="51" xr:uid="{00000000-0005-0000-0000-00002C000000}"/>
    <cellStyle name="20% - Accent1 7" xfId="52" xr:uid="{00000000-0005-0000-0000-00002D000000}"/>
    <cellStyle name="20% - Accent1 7 2" xfId="53" xr:uid="{00000000-0005-0000-0000-00002E000000}"/>
    <cellStyle name="20% - Accent1 8" xfId="54" xr:uid="{00000000-0005-0000-0000-00002F000000}"/>
    <cellStyle name="20% - Accent1 9" xfId="55" xr:uid="{00000000-0005-0000-0000-000030000000}"/>
    <cellStyle name="20% - Accent2 2" xfId="56" xr:uid="{00000000-0005-0000-0000-000031000000}"/>
    <cellStyle name="20% - Accent2 2 2" xfId="57" xr:uid="{00000000-0005-0000-0000-000032000000}"/>
    <cellStyle name="20% - Accent2 2 2 2" xfId="58" xr:uid="{00000000-0005-0000-0000-000033000000}"/>
    <cellStyle name="20% - Accent2 2 2 2 2" xfId="59" xr:uid="{00000000-0005-0000-0000-000034000000}"/>
    <cellStyle name="20% - Accent2 2 2 3" xfId="60" xr:uid="{00000000-0005-0000-0000-000035000000}"/>
    <cellStyle name="20% - Accent2 2 2 4" xfId="61" xr:uid="{00000000-0005-0000-0000-000036000000}"/>
    <cellStyle name="20% - Accent2 2 3" xfId="62" xr:uid="{00000000-0005-0000-0000-000037000000}"/>
    <cellStyle name="20% - Accent2 2 3 2" xfId="63" xr:uid="{00000000-0005-0000-0000-000038000000}"/>
    <cellStyle name="20% - Accent2 2 4" xfId="64" xr:uid="{00000000-0005-0000-0000-000039000000}"/>
    <cellStyle name="20% - Accent2 2 5" xfId="65" xr:uid="{00000000-0005-0000-0000-00003A000000}"/>
    <cellStyle name="20% - Accent2 2_Delinquencies" xfId="1456" xr:uid="{73BB863A-12C7-4F76-9152-499D5EA28924}"/>
    <cellStyle name="20% - Accent2 3" xfId="66" xr:uid="{00000000-0005-0000-0000-00003B000000}"/>
    <cellStyle name="20% - Accent2 3 2" xfId="67" xr:uid="{00000000-0005-0000-0000-00003C000000}"/>
    <cellStyle name="20% - Accent2 3 2 2" xfId="68" xr:uid="{00000000-0005-0000-0000-00003D000000}"/>
    <cellStyle name="20% - Accent2 3 2 2 2" xfId="69" xr:uid="{00000000-0005-0000-0000-00003E000000}"/>
    <cellStyle name="20% - Accent2 3 2 3" xfId="70" xr:uid="{00000000-0005-0000-0000-00003F000000}"/>
    <cellStyle name="20% - Accent2 3 2 4" xfId="71" xr:uid="{00000000-0005-0000-0000-000040000000}"/>
    <cellStyle name="20% - Accent2 3 3" xfId="72" xr:uid="{00000000-0005-0000-0000-000041000000}"/>
    <cellStyle name="20% - Accent2 3 3 2" xfId="73" xr:uid="{00000000-0005-0000-0000-000042000000}"/>
    <cellStyle name="20% - Accent2 3 4" xfId="74" xr:uid="{00000000-0005-0000-0000-000043000000}"/>
    <cellStyle name="20% - Accent2 3 5" xfId="75" xr:uid="{00000000-0005-0000-0000-000044000000}"/>
    <cellStyle name="20% - Accent2 4" xfId="76" xr:uid="{00000000-0005-0000-0000-000045000000}"/>
    <cellStyle name="20% - Accent2 4 2" xfId="77" xr:uid="{00000000-0005-0000-0000-000046000000}"/>
    <cellStyle name="20% - Accent2 4 2 2" xfId="78" xr:uid="{00000000-0005-0000-0000-000047000000}"/>
    <cellStyle name="20% - Accent2 4 2 2 2" xfId="79" xr:uid="{00000000-0005-0000-0000-000048000000}"/>
    <cellStyle name="20% - Accent2 4 2 3" xfId="80" xr:uid="{00000000-0005-0000-0000-000049000000}"/>
    <cellStyle name="20% - Accent2 4 2 4" xfId="81" xr:uid="{00000000-0005-0000-0000-00004A000000}"/>
    <cellStyle name="20% - Accent2 4 3" xfId="82" xr:uid="{00000000-0005-0000-0000-00004B000000}"/>
    <cellStyle name="20% - Accent2 4 3 2" xfId="83" xr:uid="{00000000-0005-0000-0000-00004C000000}"/>
    <cellStyle name="20% - Accent2 4 4" xfId="84" xr:uid="{00000000-0005-0000-0000-00004D000000}"/>
    <cellStyle name="20% - Accent2 4 5" xfId="85" xr:uid="{00000000-0005-0000-0000-00004E000000}"/>
    <cellStyle name="20% - Accent2 5" xfId="86" xr:uid="{00000000-0005-0000-0000-00004F000000}"/>
    <cellStyle name="20% - Accent2 5 2" xfId="87" xr:uid="{00000000-0005-0000-0000-000050000000}"/>
    <cellStyle name="20% - Accent2 5 2 2" xfId="88" xr:uid="{00000000-0005-0000-0000-000051000000}"/>
    <cellStyle name="20% - Accent2 5 2 2 2" xfId="89" xr:uid="{00000000-0005-0000-0000-000052000000}"/>
    <cellStyle name="20% - Accent2 5 2 3" xfId="90" xr:uid="{00000000-0005-0000-0000-000053000000}"/>
    <cellStyle name="20% - Accent2 5 2 4" xfId="91" xr:uid="{00000000-0005-0000-0000-000054000000}"/>
    <cellStyle name="20% - Accent2 5 3" xfId="92" xr:uid="{00000000-0005-0000-0000-000055000000}"/>
    <cellStyle name="20% - Accent2 5 3 2" xfId="93" xr:uid="{00000000-0005-0000-0000-000056000000}"/>
    <cellStyle name="20% - Accent2 5 4" xfId="94" xr:uid="{00000000-0005-0000-0000-000057000000}"/>
    <cellStyle name="20% - Accent2 5 5" xfId="95" xr:uid="{00000000-0005-0000-0000-000058000000}"/>
    <cellStyle name="20% - Accent2 6" xfId="96" xr:uid="{00000000-0005-0000-0000-000059000000}"/>
    <cellStyle name="20% - Accent2 6 2" xfId="97" xr:uid="{00000000-0005-0000-0000-00005A000000}"/>
    <cellStyle name="20% - Accent2 6 2 2" xfId="98" xr:uid="{00000000-0005-0000-0000-00005B000000}"/>
    <cellStyle name="20% - Accent2 6 3" xfId="99" xr:uid="{00000000-0005-0000-0000-00005C000000}"/>
    <cellStyle name="20% - Accent2 6 4" xfId="100" xr:uid="{00000000-0005-0000-0000-00005D000000}"/>
    <cellStyle name="20% - Accent2 7" xfId="101" xr:uid="{00000000-0005-0000-0000-00005E000000}"/>
    <cellStyle name="20% - Accent2 7 2" xfId="102" xr:uid="{00000000-0005-0000-0000-00005F000000}"/>
    <cellStyle name="20% - Accent2 8" xfId="103" xr:uid="{00000000-0005-0000-0000-000060000000}"/>
    <cellStyle name="20% - Accent2 9" xfId="104" xr:uid="{00000000-0005-0000-0000-000061000000}"/>
    <cellStyle name="20% - Accent3 2" xfId="105" xr:uid="{00000000-0005-0000-0000-000062000000}"/>
    <cellStyle name="20% - Accent3 2 2" xfId="106" xr:uid="{00000000-0005-0000-0000-000063000000}"/>
    <cellStyle name="20% - Accent3 2 2 2" xfId="107" xr:uid="{00000000-0005-0000-0000-000064000000}"/>
    <cellStyle name="20% - Accent3 2 2 2 2" xfId="108" xr:uid="{00000000-0005-0000-0000-000065000000}"/>
    <cellStyle name="20% - Accent3 2 2 3" xfId="109" xr:uid="{00000000-0005-0000-0000-000066000000}"/>
    <cellStyle name="20% - Accent3 2 2 4" xfId="110" xr:uid="{00000000-0005-0000-0000-000067000000}"/>
    <cellStyle name="20% - Accent3 2 3" xfId="111" xr:uid="{00000000-0005-0000-0000-000068000000}"/>
    <cellStyle name="20% - Accent3 2 3 2" xfId="112" xr:uid="{00000000-0005-0000-0000-000069000000}"/>
    <cellStyle name="20% - Accent3 2 4" xfId="113" xr:uid="{00000000-0005-0000-0000-00006A000000}"/>
    <cellStyle name="20% - Accent3 2 5" xfId="114" xr:uid="{00000000-0005-0000-0000-00006B000000}"/>
    <cellStyle name="20% - Accent3 2_Delinquencies" xfId="1457" xr:uid="{3649169F-2C83-4DB8-8E3F-53BA0EBE2F1A}"/>
    <cellStyle name="20% - Accent3 3" xfId="115" xr:uid="{00000000-0005-0000-0000-00006C000000}"/>
    <cellStyle name="20% - Accent3 3 2" xfId="116" xr:uid="{00000000-0005-0000-0000-00006D000000}"/>
    <cellStyle name="20% - Accent3 3 2 2" xfId="117" xr:uid="{00000000-0005-0000-0000-00006E000000}"/>
    <cellStyle name="20% - Accent3 3 2 2 2" xfId="118" xr:uid="{00000000-0005-0000-0000-00006F000000}"/>
    <cellStyle name="20% - Accent3 3 2 3" xfId="119" xr:uid="{00000000-0005-0000-0000-000070000000}"/>
    <cellStyle name="20% - Accent3 3 2 4" xfId="120" xr:uid="{00000000-0005-0000-0000-000071000000}"/>
    <cellStyle name="20% - Accent3 3 3" xfId="121" xr:uid="{00000000-0005-0000-0000-000072000000}"/>
    <cellStyle name="20% - Accent3 3 3 2" xfId="122" xr:uid="{00000000-0005-0000-0000-000073000000}"/>
    <cellStyle name="20% - Accent3 3 4" xfId="123" xr:uid="{00000000-0005-0000-0000-000074000000}"/>
    <cellStyle name="20% - Accent3 3 5" xfId="124" xr:uid="{00000000-0005-0000-0000-000075000000}"/>
    <cellStyle name="20% - Accent3 4" xfId="125" xr:uid="{00000000-0005-0000-0000-000076000000}"/>
    <cellStyle name="20% - Accent3 4 2" xfId="126" xr:uid="{00000000-0005-0000-0000-000077000000}"/>
    <cellStyle name="20% - Accent3 4 2 2" xfId="127" xr:uid="{00000000-0005-0000-0000-000078000000}"/>
    <cellStyle name="20% - Accent3 4 2 2 2" xfId="128" xr:uid="{00000000-0005-0000-0000-000079000000}"/>
    <cellStyle name="20% - Accent3 4 2 3" xfId="129" xr:uid="{00000000-0005-0000-0000-00007A000000}"/>
    <cellStyle name="20% - Accent3 4 2 4" xfId="130" xr:uid="{00000000-0005-0000-0000-00007B000000}"/>
    <cellStyle name="20% - Accent3 4 3" xfId="131" xr:uid="{00000000-0005-0000-0000-00007C000000}"/>
    <cellStyle name="20% - Accent3 4 3 2" xfId="132" xr:uid="{00000000-0005-0000-0000-00007D000000}"/>
    <cellStyle name="20% - Accent3 4 4" xfId="133" xr:uid="{00000000-0005-0000-0000-00007E000000}"/>
    <cellStyle name="20% - Accent3 4 5" xfId="134" xr:uid="{00000000-0005-0000-0000-00007F000000}"/>
    <cellStyle name="20% - Accent3 5" xfId="135" xr:uid="{00000000-0005-0000-0000-000080000000}"/>
    <cellStyle name="20% - Accent3 5 2" xfId="136" xr:uid="{00000000-0005-0000-0000-000081000000}"/>
    <cellStyle name="20% - Accent3 5 2 2" xfId="137" xr:uid="{00000000-0005-0000-0000-000082000000}"/>
    <cellStyle name="20% - Accent3 5 2 2 2" xfId="138" xr:uid="{00000000-0005-0000-0000-000083000000}"/>
    <cellStyle name="20% - Accent3 5 2 3" xfId="139" xr:uid="{00000000-0005-0000-0000-000084000000}"/>
    <cellStyle name="20% - Accent3 5 2 4" xfId="140" xr:uid="{00000000-0005-0000-0000-000085000000}"/>
    <cellStyle name="20% - Accent3 5 3" xfId="141" xr:uid="{00000000-0005-0000-0000-000086000000}"/>
    <cellStyle name="20% - Accent3 5 3 2" xfId="142" xr:uid="{00000000-0005-0000-0000-000087000000}"/>
    <cellStyle name="20% - Accent3 5 4" xfId="143" xr:uid="{00000000-0005-0000-0000-000088000000}"/>
    <cellStyle name="20% - Accent3 5 5" xfId="144" xr:uid="{00000000-0005-0000-0000-000089000000}"/>
    <cellStyle name="20% - Accent3 6" xfId="145" xr:uid="{00000000-0005-0000-0000-00008A000000}"/>
    <cellStyle name="20% - Accent3 6 2" xfId="146" xr:uid="{00000000-0005-0000-0000-00008B000000}"/>
    <cellStyle name="20% - Accent3 6 2 2" xfId="147" xr:uid="{00000000-0005-0000-0000-00008C000000}"/>
    <cellStyle name="20% - Accent3 6 3" xfId="148" xr:uid="{00000000-0005-0000-0000-00008D000000}"/>
    <cellStyle name="20% - Accent3 6 4" xfId="149" xr:uid="{00000000-0005-0000-0000-00008E000000}"/>
    <cellStyle name="20% - Accent3 7" xfId="150" xr:uid="{00000000-0005-0000-0000-00008F000000}"/>
    <cellStyle name="20% - Accent3 7 2" xfId="151" xr:uid="{00000000-0005-0000-0000-000090000000}"/>
    <cellStyle name="20% - Accent3 8" xfId="152" xr:uid="{00000000-0005-0000-0000-000091000000}"/>
    <cellStyle name="20% - Accent3 9" xfId="153" xr:uid="{00000000-0005-0000-0000-000092000000}"/>
    <cellStyle name="20% - Accent4 2" xfId="154" xr:uid="{00000000-0005-0000-0000-000093000000}"/>
    <cellStyle name="20% - Accent4 2 2" xfId="155" xr:uid="{00000000-0005-0000-0000-000094000000}"/>
    <cellStyle name="20% - Accent4 2 2 2" xfId="156" xr:uid="{00000000-0005-0000-0000-000095000000}"/>
    <cellStyle name="20% - Accent4 2 2 2 2" xfId="157" xr:uid="{00000000-0005-0000-0000-000096000000}"/>
    <cellStyle name="20% - Accent4 2 2 3" xfId="158" xr:uid="{00000000-0005-0000-0000-000097000000}"/>
    <cellStyle name="20% - Accent4 2 2 4" xfId="159" xr:uid="{00000000-0005-0000-0000-000098000000}"/>
    <cellStyle name="20% - Accent4 2 3" xfId="160" xr:uid="{00000000-0005-0000-0000-000099000000}"/>
    <cellStyle name="20% - Accent4 2 3 2" xfId="161" xr:uid="{00000000-0005-0000-0000-00009A000000}"/>
    <cellStyle name="20% - Accent4 2 4" xfId="162" xr:uid="{00000000-0005-0000-0000-00009B000000}"/>
    <cellStyle name="20% - Accent4 2 5" xfId="163" xr:uid="{00000000-0005-0000-0000-00009C000000}"/>
    <cellStyle name="20% - Accent4 2_Delinquencies" xfId="1458" xr:uid="{6C078DC3-ABBB-464C-AAF5-54B61D907E54}"/>
    <cellStyle name="20% - Accent4 3" xfId="164" xr:uid="{00000000-0005-0000-0000-00009D000000}"/>
    <cellStyle name="20% - Accent4 3 2" xfId="165" xr:uid="{00000000-0005-0000-0000-00009E000000}"/>
    <cellStyle name="20% - Accent4 3 2 2" xfId="166" xr:uid="{00000000-0005-0000-0000-00009F000000}"/>
    <cellStyle name="20% - Accent4 3 2 2 2" xfId="167" xr:uid="{00000000-0005-0000-0000-0000A0000000}"/>
    <cellStyle name="20% - Accent4 3 2 3" xfId="168" xr:uid="{00000000-0005-0000-0000-0000A1000000}"/>
    <cellStyle name="20% - Accent4 3 2 4" xfId="169" xr:uid="{00000000-0005-0000-0000-0000A2000000}"/>
    <cellStyle name="20% - Accent4 3 3" xfId="170" xr:uid="{00000000-0005-0000-0000-0000A3000000}"/>
    <cellStyle name="20% - Accent4 3 3 2" xfId="171" xr:uid="{00000000-0005-0000-0000-0000A4000000}"/>
    <cellStyle name="20% - Accent4 3 4" xfId="172" xr:uid="{00000000-0005-0000-0000-0000A5000000}"/>
    <cellStyle name="20% - Accent4 3 5" xfId="173" xr:uid="{00000000-0005-0000-0000-0000A6000000}"/>
    <cellStyle name="20% - Accent4 4" xfId="174" xr:uid="{00000000-0005-0000-0000-0000A7000000}"/>
    <cellStyle name="20% - Accent4 4 2" xfId="175" xr:uid="{00000000-0005-0000-0000-0000A8000000}"/>
    <cellStyle name="20% - Accent4 4 2 2" xfId="176" xr:uid="{00000000-0005-0000-0000-0000A9000000}"/>
    <cellStyle name="20% - Accent4 4 2 2 2" xfId="177" xr:uid="{00000000-0005-0000-0000-0000AA000000}"/>
    <cellStyle name="20% - Accent4 4 2 3" xfId="178" xr:uid="{00000000-0005-0000-0000-0000AB000000}"/>
    <cellStyle name="20% - Accent4 4 2 4" xfId="179" xr:uid="{00000000-0005-0000-0000-0000AC000000}"/>
    <cellStyle name="20% - Accent4 4 3" xfId="180" xr:uid="{00000000-0005-0000-0000-0000AD000000}"/>
    <cellStyle name="20% - Accent4 4 3 2" xfId="181" xr:uid="{00000000-0005-0000-0000-0000AE000000}"/>
    <cellStyle name="20% - Accent4 4 4" xfId="182" xr:uid="{00000000-0005-0000-0000-0000AF000000}"/>
    <cellStyle name="20% - Accent4 4 5" xfId="183" xr:uid="{00000000-0005-0000-0000-0000B0000000}"/>
    <cellStyle name="20% - Accent4 5" xfId="184" xr:uid="{00000000-0005-0000-0000-0000B1000000}"/>
    <cellStyle name="20% - Accent4 5 2" xfId="185" xr:uid="{00000000-0005-0000-0000-0000B2000000}"/>
    <cellStyle name="20% - Accent4 5 2 2" xfId="186" xr:uid="{00000000-0005-0000-0000-0000B3000000}"/>
    <cellStyle name="20% - Accent4 5 2 2 2" xfId="187" xr:uid="{00000000-0005-0000-0000-0000B4000000}"/>
    <cellStyle name="20% - Accent4 5 2 3" xfId="188" xr:uid="{00000000-0005-0000-0000-0000B5000000}"/>
    <cellStyle name="20% - Accent4 5 2 4" xfId="189" xr:uid="{00000000-0005-0000-0000-0000B6000000}"/>
    <cellStyle name="20% - Accent4 5 3" xfId="190" xr:uid="{00000000-0005-0000-0000-0000B7000000}"/>
    <cellStyle name="20% - Accent4 5 3 2" xfId="191" xr:uid="{00000000-0005-0000-0000-0000B8000000}"/>
    <cellStyle name="20% - Accent4 5 4" xfId="192" xr:uid="{00000000-0005-0000-0000-0000B9000000}"/>
    <cellStyle name="20% - Accent4 5 5" xfId="193" xr:uid="{00000000-0005-0000-0000-0000BA000000}"/>
    <cellStyle name="20% - Accent4 6" xfId="194" xr:uid="{00000000-0005-0000-0000-0000BB000000}"/>
    <cellStyle name="20% - Accent4 6 2" xfId="195" xr:uid="{00000000-0005-0000-0000-0000BC000000}"/>
    <cellStyle name="20% - Accent4 6 2 2" xfId="196" xr:uid="{00000000-0005-0000-0000-0000BD000000}"/>
    <cellStyle name="20% - Accent4 6 3" xfId="197" xr:uid="{00000000-0005-0000-0000-0000BE000000}"/>
    <cellStyle name="20% - Accent4 6 4" xfId="198" xr:uid="{00000000-0005-0000-0000-0000BF000000}"/>
    <cellStyle name="20% - Accent4 7" xfId="199" xr:uid="{00000000-0005-0000-0000-0000C0000000}"/>
    <cellStyle name="20% - Accent4 7 2" xfId="200" xr:uid="{00000000-0005-0000-0000-0000C1000000}"/>
    <cellStyle name="20% - Accent4 8" xfId="201" xr:uid="{00000000-0005-0000-0000-0000C2000000}"/>
    <cellStyle name="20% - Accent4 9" xfId="202" xr:uid="{00000000-0005-0000-0000-0000C3000000}"/>
    <cellStyle name="20% - Accent5 2" xfId="203" xr:uid="{00000000-0005-0000-0000-0000C4000000}"/>
    <cellStyle name="20% - Accent5 2 2" xfId="204" xr:uid="{00000000-0005-0000-0000-0000C5000000}"/>
    <cellStyle name="20% - Accent5 2 2 2" xfId="205" xr:uid="{00000000-0005-0000-0000-0000C6000000}"/>
    <cellStyle name="20% - Accent5 2 2 2 2" xfId="206" xr:uid="{00000000-0005-0000-0000-0000C7000000}"/>
    <cellStyle name="20% - Accent5 2 2 3" xfId="207" xr:uid="{00000000-0005-0000-0000-0000C8000000}"/>
    <cellStyle name="20% - Accent5 2 2 4" xfId="208" xr:uid="{00000000-0005-0000-0000-0000C9000000}"/>
    <cellStyle name="20% - Accent5 2 3" xfId="209" xr:uid="{00000000-0005-0000-0000-0000CA000000}"/>
    <cellStyle name="20% - Accent5 2 3 2" xfId="210" xr:uid="{00000000-0005-0000-0000-0000CB000000}"/>
    <cellStyle name="20% - Accent5 2 4" xfId="211" xr:uid="{00000000-0005-0000-0000-0000CC000000}"/>
    <cellStyle name="20% - Accent5 2 5" xfId="212" xr:uid="{00000000-0005-0000-0000-0000CD000000}"/>
    <cellStyle name="20% - Accent5 2_Delinquencies" xfId="1459" xr:uid="{0E6C403E-CB6D-4482-BEFA-80A80F0CB994}"/>
    <cellStyle name="20% - Accent5 3" xfId="213" xr:uid="{00000000-0005-0000-0000-0000CE000000}"/>
    <cellStyle name="20% - Accent5 3 2" xfId="214" xr:uid="{00000000-0005-0000-0000-0000CF000000}"/>
    <cellStyle name="20% - Accent5 3 2 2" xfId="215" xr:uid="{00000000-0005-0000-0000-0000D0000000}"/>
    <cellStyle name="20% - Accent5 3 2 2 2" xfId="216" xr:uid="{00000000-0005-0000-0000-0000D1000000}"/>
    <cellStyle name="20% - Accent5 3 2 3" xfId="217" xr:uid="{00000000-0005-0000-0000-0000D2000000}"/>
    <cellStyle name="20% - Accent5 3 2 4" xfId="218" xr:uid="{00000000-0005-0000-0000-0000D3000000}"/>
    <cellStyle name="20% - Accent5 3 3" xfId="219" xr:uid="{00000000-0005-0000-0000-0000D4000000}"/>
    <cellStyle name="20% - Accent5 3 3 2" xfId="220" xr:uid="{00000000-0005-0000-0000-0000D5000000}"/>
    <cellStyle name="20% - Accent5 3 4" xfId="221" xr:uid="{00000000-0005-0000-0000-0000D6000000}"/>
    <cellStyle name="20% - Accent5 3 5" xfId="222" xr:uid="{00000000-0005-0000-0000-0000D7000000}"/>
    <cellStyle name="20% - Accent5 4" xfId="223" xr:uid="{00000000-0005-0000-0000-0000D8000000}"/>
    <cellStyle name="20% - Accent5 4 2" xfId="224" xr:uid="{00000000-0005-0000-0000-0000D9000000}"/>
    <cellStyle name="20% - Accent5 4 2 2" xfId="225" xr:uid="{00000000-0005-0000-0000-0000DA000000}"/>
    <cellStyle name="20% - Accent5 4 2 2 2" xfId="226" xr:uid="{00000000-0005-0000-0000-0000DB000000}"/>
    <cellStyle name="20% - Accent5 4 2 3" xfId="227" xr:uid="{00000000-0005-0000-0000-0000DC000000}"/>
    <cellStyle name="20% - Accent5 4 2 4" xfId="228" xr:uid="{00000000-0005-0000-0000-0000DD000000}"/>
    <cellStyle name="20% - Accent5 4 3" xfId="229" xr:uid="{00000000-0005-0000-0000-0000DE000000}"/>
    <cellStyle name="20% - Accent5 4 3 2" xfId="230" xr:uid="{00000000-0005-0000-0000-0000DF000000}"/>
    <cellStyle name="20% - Accent5 4 4" xfId="231" xr:uid="{00000000-0005-0000-0000-0000E0000000}"/>
    <cellStyle name="20% - Accent5 4 5" xfId="232" xr:uid="{00000000-0005-0000-0000-0000E1000000}"/>
    <cellStyle name="20% - Accent5 5" xfId="233" xr:uid="{00000000-0005-0000-0000-0000E2000000}"/>
    <cellStyle name="20% - Accent5 5 2" xfId="234" xr:uid="{00000000-0005-0000-0000-0000E3000000}"/>
    <cellStyle name="20% - Accent5 5 2 2" xfId="235" xr:uid="{00000000-0005-0000-0000-0000E4000000}"/>
    <cellStyle name="20% - Accent5 5 2 2 2" xfId="236" xr:uid="{00000000-0005-0000-0000-0000E5000000}"/>
    <cellStyle name="20% - Accent5 5 2 3" xfId="237" xr:uid="{00000000-0005-0000-0000-0000E6000000}"/>
    <cellStyle name="20% - Accent5 5 2 4" xfId="238" xr:uid="{00000000-0005-0000-0000-0000E7000000}"/>
    <cellStyle name="20% - Accent5 5 3" xfId="239" xr:uid="{00000000-0005-0000-0000-0000E8000000}"/>
    <cellStyle name="20% - Accent5 5 3 2" xfId="240" xr:uid="{00000000-0005-0000-0000-0000E9000000}"/>
    <cellStyle name="20% - Accent5 5 4" xfId="241" xr:uid="{00000000-0005-0000-0000-0000EA000000}"/>
    <cellStyle name="20% - Accent5 5 5" xfId="242" xr:uid="{00000000-0005-0000-0000-0000EB000000}"/>
    <cellStyle name="20% - Accent5 6" xfId="243" xr:uid="{00000000-0005-0000-0000-0000EC000000}"/>
    <cellStyle name="20% - Accent5 6 2" xfId="244" xr:uid="{00000000-0005-0000-0000-0000ED000000}"/>
    <cellStyle name="20% - Accent5 6 2 2" xfId="245" xr:uid="{00000000-0005-0000-0000-0000EE000000}"/>
    <cellStyle name="20% - Accent5 6 3" xfId="246" xr:uid="{00000000-0005-0000-0000-0000EF000000}"/>
    <cellStyle name="20% - Accent5 6 4" xfId="247" xr:uid="{00000000-0005-0000-0000-0000F0000000}"/>
    <cellStyle name="20% - Accent5 7" xfId="248" xr:uid="{00000000-0005-0000-0000-0000F1000000}"/>
    <cellStyle name="20% - Accent5 7 2" xfId="249" xr:uid="{00000000-0005-0000-0000-0000F2000000}"/>
    <cellStyle name="20% - Accent5 8" xfId="250" xr:uid="{00000000-0005-0000-0000-0000F3000000}"/>
    <cellStyle name="20% - Accent5 9" xfId="251" xr:uid="{00000000-0005-0000-0000-0000F4000000}"/>
    <cellStyle name="20% - Accent6 2" xfId="252" xr:uid="{00000000-0005-0000-0000-0000F5000000}"/>
    <cellStyle name="20% - Accent6 2 2" xfId="253" xr:uid="{00000000-0005-0000-0000-0000F6000000}"/>
    <cellStyle name="20% - Accent6 2 2 2" xfId="254" xr:uid="{00000000-0005-0000-0000-0000F7000000}"/>
    <cellStyle name="20% - Accent6 2 2 2 2" xfId="255" xr:uid="{00000000-0005-0000-0000-0000F8000000}"/>
    <cellStyle name="20% - Accent6 2 2 3" xfId="256" xr:uid="{00000000-0005-0000-0000-0000F9000000}"/>
    <cellStyle name="20% - Accent6 2 2 4" xfId="257" xr:uid="{00000000-0005-0000-0000-0000FA000000}"/>
    <cellStyle name="20% - Accent6 2 3" xfId="258" xr:uid="{00000000-0005-0000-0000-0000FB000000}"/>
    <cellStyle name="20% - Accent6 2 3 2" xfId="259" xr:uid="{00000000-0005-0000-0000-0000FC000000}"/>
    <cellStyle name="20% - Accent6 2 4" xfId="260" xr:uid="{00000000-0005-0000-0000-0000FD000000}"/>
    <cellStyle name="20% - Accent6 2 5" xfId="261" xr:uid="{00000000-0005-0000-0000-0000FE000000}"/>
    <cellStyle name="20% - Accent6 2_Delinquencies" xfId="1460" xr:uid="{25D5457A-8D11-4BC4-AC96-E6262D464920}"/>
    <cellStyle name="20% - Accent6 3" xfId="262" xr:uid="{00000000-0005-0000-0000-0000FF000000}"/>
    <cellStyle name="20% - Accent6 3 2" xfId="263" xr:uid="{00000000-0005-0000-0000-000000010000}"/>
    <cellStyle name="20% - Accent6 3 2 2" xfId="264" xr:uid="{00000000-0005-0000-0000-000001010000}"/>
    <cellStyle name="20% - Accent6 3 2 2 2" xfId="265" xr:uid="{00000000-0005-0000-0000-000002010000}"/>
    <cellStyle name="20% - Accent6 3 2 3" xfId="266" xr:uid="{00000000-0005-0000-0000-000003010000}"/>
    <cellStyle name="20% - Accent6 3 2 4" xfId="267" xr:uid="{00000000-0005-0000-0000-000004010000}"/>
    <cellStyle name="20% - Accent6 3 3" xfId="268" xr:uid="{00000000-0005-0000-0000-000005010000}"/>
    <cellStyle name="20% - Accent6 3 3 2" xfId="269" xr:uid="{00000000-0005-0000-0000-000006010000}"/>
    <cellStyle name="20% - Accent6 3 4" xfId="270" xr:uid="{00000000-0005-0000-0000-000007010000}"/>
    <cellStyle name="20% - Accent6 3 5" xfId="271" xr:uid="{00000000-0005-0000-0000-000008010000}"/>
    <cellStyle name="20% - Accent6 4" xfId="272" xr:uid="{00000000-0005-0000-0000-000009010000}"/>
    <cellStyle name="20% - Accent6 4 2" xfId="273" xr:uid="{00000000-0005-0000-0000-00000A010000}"/>
    <cellStyle name="20% - Accent6 4 2 2" xfId="274" xr:uid="{00000000-0005-0000-0000-00000B010000}"/>
    <cellStyle name="20% - Accent6 4 2 2 2" xfId="275" xr:uid="{00000000-0005-0000-0000-00000C010000}"/>
    <cellStyle name="20% - Accent6 4 2 3" xfId="276" xr:uid="{00000000-0005-0000-0000-00000D010000}"/>
    <cellStyle name="20% - Accent6 4 2 4" xfId="277" xr:uid="{00000000-0005-0000-0000-00000E010000}"/>
    <cellStyle name="20% - Accent6 4 3" xfId="278" xr:uid="{00000000-0005-0000-0000-00000F010000}"/>
    <cellStyle name="20% - Accent6 4 3 2" xfId="279" xr:uid="{00000000-0005-0000-0000-000010010000}"/>
    <cellStyle name="20% - Accent6 4 4" xfId="280" xr:uid="{00000000-0005-0000-0000-000011010000}"/>
    <cellStyle name="20% - Accent6 4 5" xfId="281" xr:uid="{00000000-0005-0000-0000-000012010000}"/>
    <cellStyle name="20% - Accent6 5" xfId="282" xr:uid="{00000000-0005-0000-0000-000013010000}"/>
    <cellStyle name="20% - Accent6 5 2" xfId="283" xr:uid="{00000000-0005-0000-0000-000014010000}"/>
    <cellStyle name="20% - Accent6 5 2 2" xfId="284" xr:uid="{00000000-0005-0000-0000-000015010000}"/>
    <cellStyle name="20% - Accent6 5 2 2 2" xfId="285" xr:uid="{00000000-0005-0000-0000-000016010000}"/>
    <cellStyle name="20% - Accent6 5 2 3" xfId="286" xr:uid="{00000000-0005-0000-0000-000017010000}"/>
    <cellStyle name="20% - Accent6 5 2 4" xfId="287" xr:uid="{00000000-0005-0000-0000-000018010000}"/>
    <cellStyle name="20% - Accent6 5 3" xfId="288" xr:uid="{00000000-0005-0000-0000-000019010000}"/>
    <cellStyle name="20% - Accent6 5 3 2" xfId="289" xr:uid="{00000000-0005-0000-0000-00001A010000}"/>
    <cellStyle name="20% - Accent6 5 4" xfId="290" xr:uid="{00000000-0005-0000-0000-00001B010000}"/>
    <cellStyle name="20% - Accent6 5 5" xfId="291" xr:uid="{00000000-0005-0000-0000-00001C010000}"/>
    <cellStyle name="20% - Accent6 6" xfId="292" xr:uid="{00000000-0005-0000-0000-00001D010000}"/>
    <cellStyle name="20% - Accent6 6 2" xfId="293" xr:uid="{00000000-0005-0000-0000-00001E010000}"/>
    <cellStyle name="20% - Accent6 6 2 2" xfId="294" xr:uid="{00000000-0005-0000-0000-00001F010000}"/>
    <cellStyle name="20% - Accent6 6 3" xfId="295" xr:uid="{00000000-0005-0000-0000-000020010000}"/>
    <cellStyle name="20% - Accent6 6 4" xfId="296" xr:uid="{00000000-0005-0000-0000-000021010000}"/>
    <cellStyle name="20% - Accent6 7" xfId="297" xr:uid="{00000000-0005-0000-0000-000022010000}"/>
    <cellStyle name="20% - Accent6 7 2" xfId="298" xr:uid="{00000000-0005-0000-0000-000023010000}"/>
    <cellStyle name="20% - Accent6 8" xfId="299" xr:uid="{00000000-0005-0000-0000-000024010000}"/>
    <cellStyle name="20% - Accent6 9" xfId="300" xr:uid="{00000000-0005-0000-0000-000025010000}"/>
    <cellStyle name="40% - Accent1 2" xfId="301" xr:uid="{00000000-0005-0000-0000-000026010000}"/>
    <cellStyle name="40% - Accent1 2 2" xfId="302" xr:uid="{00000000-0005-0000-0000-000027010000}"/>
    <cellStyle name="40% - Accent1 2 2 2" xfId="303" xr:uid="{00000000-0005-0000-0000-000028010000}"/>
    <cellStyle name="40% - Accent1 2 2 2 2" xfId="304" xr:uid="{00000000-0005-0000-0000-000029010000}"/>
    <cellStyle name="40% - Accent1 2 2 3" xfId="305" xr:uid="{00000000-0005-0000-0000-00002A010000}"/>
    <cellStyle name="40% - Accent1 2 2 4" xfId="306" xr:uid="{00000000-0005-0000-0000-00002B010000}"/>
    <cellStyle name="40% - Accent1 2 3" xfId="307" xr:uid="{00000000-0005-0000-0000-00002C010000}"/>
    <cellStyle name="40% - Accent1 2 3 2" xfId="308" xr:uid="{00000000-0005-0000-0000-00002D010000}"/>
    <cellStyle name="40% - Accent1 2 4" xfId="309" xr:uid="{00000000-0005-0000-0000-00002E010000}"/>
    <cellStyle name="40% - Accent1 2 5" xfId="310" xr:uid="{00000000-0005-0000-0000-00002F010000}"/>
    <cellStyle name="40% - Accent1 2_Delinquencies" xfId="1461" xr:uid="{9765B2B6-6DC9-4F24-84BD-480829A7232F}"/>
    <cellStyle name="40% - Accent1 3" xfId="311" xr:uid="{00000000-0005-0000-0000-000030010000}"/>
    <cellStyle name="40% - Accent1 3 2" xfId="312" xr:uid="{00000000-0005-0000-0000-000031010000}"/>
    <cellStyle name="40% - Accent1 3 2 2" xfId="313" xr:uid="{00000000-0005-0000-0000-000032010000}"/>
    <cellStyle name="40% - Accent1 3 2 2 2" xfId="314" xr:uid="{00000000-0005-0000-0000-000033010000}"/>
    <cellStyle name="40% - Accent1 3 2 3" xfId="315" xr:uid="{00000000-0005-0000-0000-000034010000}"/>
    <cellStyle name="40% - Accent1 3 2 4" xfId="316" xr:uid="{00000000-0005-0000-0000-000035010000}"/>
    <cellStyle name="40% - Accent1 3 3" xfId="317" xr:uid="{00000000-0005-0000-0000-000036010000}"/>
    <cellStyle name="40% - Accent1 3 3 2" xfId="318" xr:uid="{00000000-0005-0000-0000-000037010000}"/>
    <cellStyle name="40% - Accent1 3 4" xfId="319" xr:uid="{00000000-0005-0000-0000-000038010000}"/>
    <cellStyle name="40% - Accent1 3 5" xfId="320" xr:uid="{00000000-0005-0000-0000-000039010000}"/>
    <cellStyle name="40% - Accent1 4" xfId="321" xr:uid="{00000000-0005-0000-0000-00003A010000}"/>
    <cellStyle name="40% - Accent1 4 2" xfId="322" xr:uid="{00000000-0005-0000-0000-00003B010000}"/>
    <cellStyle name="40% - Accent1 4 2 2" xfId="323" xr:uid="{00000000-0005-0000-0000-00003C010000}"/>
    <cellStyle name="40% - Accent1 4 2 2 2" xfId="324" xr:uid="{00000000-0005-0000-0000-00003D010000}"/>
    <cellStyle name="40% - Accent1 4 2 3" xfId="325" xr:uid="{00000000-0005-0000-0000-00003E010000}"/>
    <cellStyle name="40% - Accent1 4 2 4" xfId="326" xr:uid="{00000000-0005-0000-0000-00003F010000}"/>
    <cellStyle name="40% - Accent1 4 3" xfId="327" xr:uid="{00000000-0005-0000-0000-000040010000}"/>
    <cellStyle name="40% - Accent1 4 3 2" xfId="328" xr:uid="{00000000-0005-0000-0000-000041010000}"/>
    <cellStyle name="40% - Accent1 4 4" xfId="329" xr:uid="{00000000-0005-0000-0000-000042010000}"/>
    <cellStyle name="40% - Accent1 4 5" xfId="330" xr:uid="{00000000-0005-0000-0000-000043010000}"/>
    <cellStyle name="40% - Accent1 5" xfId="331" xr:uid="{00000000-0005-0000-0000-000044010000}"/>
    <cellStyle name="40% - Accent1 5 2" xfId="332" xr:uid="{00000000-0005-0000-0000-000045010000}"/>
    <cellStyle name="40% - Accent1 5 2 2" xfId="333" xr:uid="{00000000-0005-0000-0000-000046010000}"/>
    <cellStyle name="40% - Accent1 5 2 2 2" xfId="334" xr:uid="{00000000-0005-0000-0000-000047010000}"/>
    <cellStyle name="40% - Accent1 5 2 3" xfId="335" xr:uid="{00000000-0005-0000-0000-000048010000}"/>
    <cellStyle name="40% - Accent1 5 2 4" xfId="336" xr:uid="{00000000-0005-0000-0000-000049010000}"/>
    <cellStyle name="40% - Accent1 5 3" xfId="337" xr:uid="{00000000-0005-0000-0000-00004A010000}"/>
    <cellStyle name="40% - Accent1 5 3 2" xfId="338" xr:uid="{00000000-0005-0000-0000-00004B010000}"/>
    <cellStyle name="40% - Accent1 5 4" xfId="339" xr:uid="{00000000-0005-0000-0000-00004C010000}"/>
    <cellStyle name="40% - Accent1 5 5" xfId="340" xr:uid="{00000000-0005-0000-0000-00004D010000}"/>
    <cellStyle name="40% - Accent1 6" xfId="341" xr:uid="{00000000-0005-0000-0000-00004E010000}"/>
    <cellStyle name="40% - Accent1 6 2" xfId="342" xr:uid="{00000000-0005-0000-0000-00004F010000}"/>
    <cellStyle name="40% - Accent1 6 2 2" xfId="343" xr:uid="{00000000-0005-0000-0000-000050010000}"/>
    <cellStyle name="40% - Accent1 6 3" xfId="344" xr:uid="{00000000-0005-0000-0000-000051010000}"/>
    <cellStyle name="40% - Accent1 6 4" xfId="345" xr:uid="{00000000-0005-0000-0000-000052010000}"/>
    <cellStyle name="40% - Accent1 7" xfId="346" xr:uid="{00000000-0005-0000-0000-000053010000}"/>
    <cellStyle name="40% - Accent1 7 2" xfId="347" xr:uid="{00000000-0005-0000-0000-000054010000}"/>
    <cellStyle name="40% - Accent1 8" xfId="348" xr:uid="{00000000-0005-0000-0000-000055010000}"/>
    <cellStyle name="40% - Accent1 9" xfId="349" xr:uid="{00000000-0005-0000-0000-000056010000}"/>
    <cellStyle name="40% - Accent2 2" xfId="350" xr:uid="{00000000-0005-0000-0000-000057010000}"/>
    <cellStyle name="40% - Accent2 2 2" xfId="351" xr:uid="{00000000-0005-0000-0000-000058010000}"/>
    <cellStyle name="40% - Accent2 2 2 2" xfId="352" xr:uid="{00000000-0005-0000-0000-000059010000}"/>
    <cellStyle name="40% - Accent2 2 2 2 2" xfId="353" xr:uid="{00000000-0005-0000-0000-00005A010000}"/>
    <cellStyle name="40% - Accent2 2 2 3" xfId="354" xr:uid="{00000000-0005-0000-0000-00005B010000}"/>
    <cellStyle name="40% - Accent2 2 2 4" xfId="355" xr:uid="{00000000-0005-0000-0000-00005C010000}"/>
    <cellStyle name="40% - Accent2 2 3" xfId="356" xr:uid="{00000000-0005-0000-0000-00005D010000}"/>
    <cellStyle name="40% - Accent2 2 3 2" xfId="357" xr:uid="{00000000-0005-0000-0000-00005E010000}"/>
    <cellStyle name="40% - Accent2 2 4" xfId="358" xr:uid="{00000000-0005-0000-0000-00005F010000}"/>
    <cellStyle name="40% - Accent2 2 5" xfId="359" xr:uid="{00000000-0005-0000-0000-000060010000}"/>
    <cellStyle name="40% - Accent2 2_Delinquencies" xfId="1462" xr:uid="{F6871732-D532-4EAD-B9AA-87A2211AF7A8}"/>
    <cellStyle name="40% - Accent2 3" xfId="360" xr:uid="{00000000-0005-0000-0000-000061010000}"/>
    <cellStyle name="40% - Accent2 3 2" xfId="361" xr:uid="{00000000-0005-0000-0000-000062010000}"/>
    <cellStyle name="40% - Accent2 3 2 2" xfId="362" xr:uid="{00000000-0005-0000-0000-000063010000}"/>
    <cellStyle name="40% - Accent2 3 2 2 2" xfId="363" xr:uid="{00000000-0005-0000-0000-000064010000}"/>
    <cellStyle name="40% - Accent2 3 2 3" xfId="364" xr:uid="{00000000-0005-0000-0000-000065010000}"/>
    <cellStyle name="40% - Accent2 3 2 4" xfId="365" xr:uid="{00000000-0005-0000-0000-000066010000}"/>
    <cellStyle name="40% - Accent2 3 3" xfId="366" xr:uid="{00000000-0005-0000-0000-000067010000}"/>
    <cellStyle name="40% - Accent2 3 3 2" xfId="367" xr:uid="{00000000-0005-0000-0000-000068010000}"/>
    <cellStyle name="40% - Accent2 3 4" xfId="368" xr:uid="{00000000-0005-0000-0000-000069010000}"/>
    <cellStyle name="40% - Accent2 3 5" xfId="369" xr:uid="{00000000-0005-0000-0000-00006A010000}"/>
    <cellStyle name="40% - Accent2 4" xfId="370" xr:uid="{00000000-0005-0000-0000-00006B010000}"/>
    <cellStyle name="40% - Accent2 4 2" xfId="371" xr:uid="{00000000-0005-0000-0000-00006C010000}"/>
    <cellStyle name="40% - Accent2 4 2 2" xfId="372" xr:uid="{00000000-0005-0000-0000-00006D010000}"/>
    <cellStyle name="40% - Accent2 4 2 2 2" xfId="373" xr:uid="{00000000-0005-0000-0000-00006E010000}"/>
    <cellStyle name="40% - Accent2 4 2 3" xfId="374" xr:uid="{00000000-0005-0000-0000-00006F010000}"/>
    <cellStyle name="40% - Accent2 4 2 4" xfId="375" xr:uid="{00000000-0005-0000-0000-000070010000}"/>
    <cellStyle name="40% - Accent2 4 3" xfId="376" xr:uid="{00000000-0005-0000-0000-000071010000}"/>
    <cellStyle name="40% - Accent2 4 3 2" xfId="377" xr:uid="{00000000-0005-0000-0000-000072010000}"/>
    <cellStyle name="40% - Accent2 4 4" xfId="378" xr:uid="{00000000-0005-0000-0000-000073010000}"/>
    <cellStyle name="40% - Accent2 4 5" xfId="379" xr:uid="{00000000-0005-0000-0000-000074010000}"/>
    <cellStyle name="40% - Accent2 5" xfId="380" xr:uid="{00000000-0005-0000-0000-000075010000}"/>
    <cellStyle name="40% - Accent2 5 2" xfId="381" xr:uid="{00000000-0005-0000-0000-000076010000}"/>
    <cellStyle name="40% - Accent2 5 2 2" xfId="382" xr:uid="{00000000-0005-0000-0000-000077010000}"/>
    <cellStyle name="40% - Accent2 5 2 2 2" xfId="383" xr:uid="{00000000-0005-0000-0000-000078010000}"/>
    <cellStyle name="40% - Accent2 5 2 3" xfId="384" xr:uid="{00000000-0005-0000-0000-000079010000}"/>
    <cellStyle name="40% - Accent2 5 2 4" xfId="385" xr:uid="{00000000-0005-0000-0000-00007A010000}"/>
    <cellStyle name="40% - Accent2 5 3" xfId="386" xr:uid="{00000000-0005-0000-0000-00007B010000}"/>
    <cellStyle name="40% - Accent2 5 3 2" xfId="387" xr:uid="{00000000-0005-0000-0000-00007C010000}"/>
    <cellStyle name="40% - Accent2 5 4" xfId="388" xr:uid="{00000000-0005-0000-0000-00007D010000}"/>
    <cellStyle name="40% - Accent2 5 5" xfId="389" xr:uid="{00000000-0005-0000-0000-00007E010000}"/>
    <cellStyle name="40% - Accent2 6" xfId="390" xr:uid="{00000000-0005-0000-0000-00007F010000}"/>
    <cellStyle name="40% - Accent2 6 2" xfId="391" xr:uid="{00000000-0005-0000-0000-000080010000}"/>
    <cellStyle name="40% - Accent2 6 2 2" xfId="392" xr:uid="{00000000-0005-0000-0000-000081010000}"/>
    <cellStyle name="40% - Accent2 6 3" xfId="393" xr:uid="{00000000-0005-0000-0000-000082010000}"/>
    <cellStyle name="40% - Accent2 6 4" xfId="394" xr:uid="{00000000-0005-0000-0000-000083010000}"/>
    <cellStyle name="40% - Accent2 7" xfId="395" xr:uid="{00000000-0005-0000-0000-000084010000}"/>
    <cellStyle name="40% - Accent2 7 2" xfId="396" xr:uid="{00000000-0005-0000-0000-000085010000}"/>
    <cellStyle name="40% - Accent2 8" xfId="397" xr:uid="{00000000-0005-0000-0000-000086010000}"/>
    <cellStyle name="40% - Accent2 9" xfId="398" xr:uid="{00000000-0005-0000-0000-000087010000}"/>
    <cellStyle name="40% - Accent3 2" xfId="399" xr:uid="{00000000-0005-0000-0000-000088010000}"/>
    <cellStyle name="40% - Accent3 2 2" xfId="400" xr:uid="{00000000-0005-0000-0000-000089010000}"/>
    <cellStyle name="40% - Accent3 2 2 2" xfId="401" xr:uid="{00000000-0005-0000-0000-00008A010000}"/>
    <cellStyle name="40% - Accent3 2 2 2 2" xfId="402" xr:uid="{00000000-0005-0000-0000-00008B010000}"/>
    <cellStyle name="40% - Accent3 2 2 3" xfId="403" xr:uid="{00000000-0005-0000-0000-00008C010000}"/>
    <cellStyle name="40% - Accent3 2 2 4" xfId="404" xr:uid="{00000000-0005-0000-0000-00008D010000}"/>
    <cellStyle name="40% - Accent3 2 3" xfId="405" xr:uid="{00000000-0005-0000-0000-00008E010000}"/>
    <cellStyle name="40% - Accent3 2 3 2" xfId="406" xr:uid="{00000000-0005-0000-0000-00008F010000}"/>
    <cellStyle name="40% - Accent3 2 4" xfId="407" xr:uid="{00000000-0005-0000-0000-000090010000}"/>
    <cellStyle name="40% - Accent3 2 5" xfId="408" xr:uid="{00000000-0005-0000-0000-000091010000}"/>
    <cellStyle name="40% - Accent3 2_Delinquencies" xfId="1463" xr:uid="{97FC8C87-94D7-4093-AFAD-7DF0944590A3}"/>
    <cellStyle name="40% - Accent3 3" xfId="409" xr:uid="{00000000-0005-0000-0000-000092010000}"/>
    <cellStyle name="40% - Accent3 3 2" xfId="410" xr:uid="{00000000-0005-0000-0000-000093010000}"/>
    <cellStyle name="40% - Accent3 3 2 2" xfId="411" xr:uid="{00000000-0005-0000-0000-000094010000}"/>
    <cellStyle name="40% - Accent3 3 2 2 2" xfId="412" xr:uid="{00000000-0005-0000-0000-000095010000}"/>
    <cellStyle name="40% - Accent3 3 2 3" xfId="413" xr:uid="{00000000-0005-0000-0000-000096010000}"/>
    <cellStyle name="40% - Accent3 3 2 4" xfId="414" xr:uid="{00000000-0005-0000-0000-000097010000}"/>
    <cellStyle name="40% - Accent3 3 3" xfId="415" xr:uid="{00000000-0005-0000-0000-000098010000}"/>
    <cellStyle name="40% - Accent3 3 3 2" xfId="416" xr:uid="{00000000-0005-0000-0000-000099010000}"/>
    <cellStyle name="40% - Accent3 3 4" xfId="417" xr:uid="{00000000-0005-0000-0000-00009A010000}"/>
    <cellStyle name="40% - Accent3 3 5" xfId="418" xr:uid="{00000000-0005-0000-0000-00009B010000}"/>
    <cellStyle name="40% - Accent3 4" xfId="419" xr:uid="{00000000-0005-0000-0000-00009C010000}"/>
    <cellStyle name="40% - Accent3 4 2" xfId="420" xr:uid="{00000000-0005-0000-0000-00009D010000}"/>
    <cellStyle name="40% - Accent3 4 2 2" xfId="421" xr:uid="{00000000-0005-0000-0000-00009E010000}"/>
    <cellStyle name="40% - Accent3 4 2 2 2" xfId="422" xr:uid="{00000000-0005-0000-0000-00009F010000}"/>
    <cellStyle name="40% - Accent3 4 2 3" xfId="423" xr:uid="{00000000-0005-0000-0000-0000A0010000}"/>
    <cellStyle name="40% - Accent3 4 2 4" xfId="424" xr:uid="{00000000-0005-0000-0000-0000A1010000}"/>
    <cellStyle name="40% - Accent3 4 3" xfId="425" xr:uid="{00000000-0005-0000-0000-0000A2010000}"/>
    <cellStyle name="40% - Accent3 4 3 2" xfId="426" xr:uid="{00000000-0005-0000-0000-0000A3010000}"/>
    <cellStyle name="40% - Accent3 4 4" xfId="427" xr:uid="{00000000-0005-0000-0000-0000A4010000}"/>
    <cellStyle name="40% - Accent3 4 5" xfId="428" xr:uid="{00000000-0005-0000-0000-0000A5010000}"/>
    <cellStyle name="40% - Accent3 5" xfId="429" xr:uid="{00000000-0005-0000-0000-0000A6010000}"/>
    <cellStyle name="40% - Accent3 5 2" xfId="430" xr:uid="{00000000-0005-0000-0000-0000A7010000}"/>
    <cellStyle name="40% - Accent3 5 2 2" xfId="431" xr:uid="{00000000-0005-0000-0000-0000A8010000}"/>
    <cellStyle name="40% - Accent3 5 2 2 2" xfId="432" xr:uid="{00000000-0005-0000-0000-0000A9010000}"/>
    <cellStyle name="40% - Accent3 5 2 3" xfId="433" xr:uid="{00000000-0005-0000-0000-0000AA010000}"/>
    <cellStyle name="40% - Accent3 5 2 4" xfId="434" xr:uid="{00000000-0005-0000-0000-0000AB010000}"/>
    <cellStyle name="40% - Accent3 5 3" xfId="435" xr:uid="{00000000-0005-0000-0000-0000AC010000}"/>
    <cellStyle name="40% - Accent3 5 3 2" xfId="436" xr:uid="{00000000-0005-0000-0000-0000AD010000}"/>
    <cellStyle name="40% - Accent3 5 4" xfId="437" xr:uid="{00000000-0005-0000-0000-0000AE010000}"/>
    <cellStyle name="40% - Accent3 5 5" xfId="438" xr:uid="{00000000-0005-0000-0000-0000AF010000}"/>
    <cellStyle name="40% - Accent3 6" xfId="439" xr:uid="{00000000-0005-0000-0000-0000B0010000}"/>
    <cellStyle name="40% - Accent3 6 2" xfId="440" xr:uid="{00000000-0005-0000-0000-0000B1010000}"/>
    <cellStyle name="40% - Accent3 6 2 2" xfId="441" xr:uid="{00000000-0005-0000-0000-0000B2010000}"/>
    <cellStyle name="40% - Accent3 6 3" xfId="442" xr:uid="{00000000-0005-0000-0000-0000B3010000}"/>
    <cellStyle name="40% - Accent3 6 4" xfId="443" xr:uid="{00000000-0005-0000-0000-0000B4010000}"/>
    <cellStyle name="40% - Accent3 7" xfId="444" xr:uid="{00000000-0005-0000-0000-0000B5010000}"/>
    <cellStyle name="40% - Accent3 7 2" xfId="445" xr:uid="{00000000-0005-0000-0000-0000B6010000}"/>
    <cellStyle name="40% - Accent3 8" xfId="446" xr:uid="{00000000-0005-0000-0000-0000B7010000}"/>
    <cellStyle name="40% - Accent3 9" xfId="447" xr:uid="{00000000-0005-0000-0000-0000B8010000}"/>
    <cellStyle name="40% - Accent4 2" xfId="448" xr:uid="{00000000-0005-0000-0000-0000B9010000}"/>
    <cellStyle name="40% - Accent4 2 2" xfId="449" xr:uid="{00000000-0005-0000-0000-0000BA010000}"/>
    <cellStyle name="40% - Accent4 2 2 2" xfId="450" xr:uid="{00000000-0005-0000-0000-0000BB010000}"/>
    <cellStyle name="40% - Accent4 2 2 2 2" xfId="451" xr:uid="{00000000-0005-0000-0000-0000BC010000}"/>
    <cellStyle name="40% - Accent4 2 2 3" xfId="452" xr:uid="{00000000-0005-0000-0000-0000BD010000}"/>
    <cellStyle name="40% - Accent4 2 2 4" xfId="453" xr:uid="{00000000-0005-0000-0000-0000BE010000}"/>
    <cellStyle name="40% - Accent4 2 3" xfId="454" xr:uid="{00000000-0005-0000-0000-0000BF010000}"/>
    <cellStyle name="40% - Accent4 2 3 2" xfId="455" xr:uid="{00000000-0005-0000-0000-0000C0010000}"/>
    <cellStyle name="40% - Accent4 2 4" xfId="456" xr:uid="{00000000-0005-0000-0000-0000C1010000}"/>
    <cellStyle name="40% - Accent4 2 5" xfId="457" xr:uid="{00000000-0005-0000-0000-0000C2010000}"/>
    <cellStyle name="40% - Accent4 2_Delinquencies" xfId="1464" xr:uid="{5900C8AE-3EDF-46C8-96BD-F635E732A706}"/>
    <cellStyle name="40% - Accent4 3" xfId="458" xr:uid="{00000000-0005-0000-0000-0000C3010000}"/>
    <cellStyle name="40% - Accent4 3 2" xfId="459" xr:uid="{00000000-0005-0000-0000-0000C4010000}"/>
    <cellStyle name="40% - Accent4 3 2 2" xfId="460" xr:uid="{00000000-0005-0000-0000-0000C5010000}"/>
    <cellStyle name="40% - Accent4 3 2 2 2" xfId="461" xr:uid="{00000000-0005-0000-0000-0000C6010000}"/>
    <cellStyle name="40% - Accent4 3 2 3" xfId="462" xr:uid="{00000000-0005-0000-0000-0000C7010000}"/>
    <cellStyle name="40% - Accent4 3 2 4" xfId="463" xr:uid="{00000000-0005-0000-0000-0000C8010000}"/>
    <cellStyle name="40% - Accent4 3 3" xfId="464" xr:uid="{00000000-0005-0000-0000-0000C9010000}"/>
    <cellStyle name="40% - Accent4 3 3 2" xfId="465" xr:uid="{00000000-0005-0000-0000-0000CA010000}"/>
    <cellStyle name="40% - Accent4 3 4" xfId="466" xr:uid="{00000000-0005-0000-0000-0000CB010000}"/>
    <cellStyle name="40% - Accent4 3 5" xfId="467" xr:uid="{00000000-0005-0000-0000-0000CC010000}"/>
    <cellStyle name="40% - Accent4 4" xfId="468" xr:uid="{00000000-0005-0000-0000-0000CD010000}"/>
    <cellStyle name="40% - Accent4 4 2" xfId="469" xr:uid="{00000000-0005-0000-0000-0000CE010000}"/>
    <cellStyle name="40% - Accent4 4 2 2" xfId="470" xr:uid="{00000000-0005-0000-0000-0000CF010000}"/>
    <cellStyle name="40% - Accent4 4 2 2 2" xfId="471" xr:uid="{00000000-0005-0000-0000-0000D0010000}"/>
    <cellStyle name="40% - Accent4 4 2 3" xfId="472" xr:uid="{00000000-0005-0000-0000-0000D1010000}"/>
    <cellStyle name="40% - Accent4 4 2 4" xfId="473" xr:uid="{00000000-0005-0000-0000-0000D2010000}"/>
    <cellStyle name="40% - Accent4 4 3" xfId="474" xr:uid="{00000000-0005-0000-0000-0000D3010000}"/>
    <cellStyle name="40% - Accent4 4 3 2" xfId="475" xr:uid="{00000000-0005-0000-0000-0000D4010000}"/>
    <cellStyle name="40% - Accent4 4 4" xfId="476" xr:uid="{00000000-0005-0000-0000-0000D5010000}"/>
    <cellStyle name="40% - Accent4 4 5" xfId="477" xr:uid="{00000000-0005-0000-0000-0000D6010000}"/>
    <cellStyle name="40% - Accent4 5" xfId="478" xr:uid="{00000000-0005-0000-0000-0000D7010000}"/>
    <cellStyle name="40% - Accent4 5 2" xfId="479" xr:uid="{00000000-0005-0000-0000-0000D8010000}"/>
    <cellStyle name="40% - Accent4 5 2 2" xfId="480" xr:uid="{00000000-0005-0000-0000-0000D9010000}"/>
    <cellStyle name="40% - Accent4 5 2 2 2" xfId="481" xr:uid="{00000000-0005-0000-0000-0000DA010000}"/>
    <cellStyle name="40% - Accent4 5 2 3" xfId="482" xr:uid="{00000000-0005-0000-0000-0000DB010000}"/>
    <cellStyle name="40% - Accent4 5 2 4" xfId="483" xr:uid="{00000000-0005-0000-0000-0000DC010000}"/>
    <cellStyle name="40% - Accent4 5 3" xfId="484" xr:uid="{00000000-0005-0000-0000-0000DD010000}"/>
    <cellStyle name="40% - Accent4 5 3 2" xfId="485" xr:uid="{00000000-0005-0000-0000-0000DE010000}"/>
    <cellStyle name="40% - Accent4 5 4" xfId="486" xr:uid="{00000000-0005-0000-0000-0000DF010000}"/>
    <cellStyle name="40% - Accent4 5 5" xfId="487" xr:uid="{00000000-0005-0000-0000-0000E0010000}"/>
    <cellStyle name="40% - Accent4 6" xfId="488" xr:uid="{00000000-0005-0000-0000-0000E1010000}"/>
    <cellStyle name="40% - Accent4 6 2" xfId="489" xr:uid="{00000000-0005-0000-0000-0000E2010000}"/>
    <cellStyle name="40% - Accent4 6 2 2" xfId="490" xr:uid="{00000000-0005-0000-0000-0000E3010000}"/>
    <cellStyle name="40% - Accent4 6 3" xfId="491" xr:uid="{00000000-0005-0000-0000-0000E4010000}"/>
    <cellStyle name="40% - Accent4 6 4" xfId="492" xr:uid="{00000000-0005-0000-0000-0000E5010000}"/>
    <cellStyle name="40% - Accent4 7" xfId="493" xr:uid="{00000000-0005-0000-0000-0000E6010000}"/>
    <cellStyle name="40% - Accent4 7 2" xfId="494" xr:uid="{00000000-0005-0000-0000-0000E7010000}"/>
    <cellStyle name="40% - Accent4 8" xfId="495" xr:uid="{00000000-0005-0000-0000-0000E8010000}"/>
    <cellStyle name="40% - Accent4 9" xfId="496" xr:uid="{00000000-0005-0000-0000-0000E9010000}"/>
    <cellStyle name="40% - Accent5 2" xfId="497" xr:uid="{00000000-0005-0000-0000-0000EA010000}"/>
    <cellStyle name="40% - Accent5 2 2" xfId="498" xr:uid="{00000000-0005-0000-0000-0000EB010000}"/>
    <cellStyle name="40% - Accent5 2 2 2" xfId="499" xr:uid="{00000000-0005-0000-0000-0000EC010000}"/>
    <cellStyle name="40% - Accent5 2 2 2 2" xfId="500" xr:uid="{00000000-0005-0000-0000-0000ED010000}"/>
    <cellStyle name="40% - Accent5 2 2 3" xfId="501" xr:uid="{00000000-0005-0000-0000-0000EE010000}"/>
    <cellStyle name="40% - Accent5 2 2 4" xfId="502" xr:uid="{00000000-0005-0000-0000-0000EF010000}"/>
    <cellStyle name="40% - Accent5 2 3" xfId="503" xr:uid="{00000000-0005-0000-0000-0000F0010000}"/>
    <cellStyle name="40% - Accent5 2 3 2" xfId="504" xr:uid="{00000000-0005-0000-0000-0000F1010000}"/>
    <cellStyle name="40% - Accent5 2 4" xfId="505" xr:uid="{00000000-0005-0000-0000-0000F2010000}"/>
    <cellStyle name="40% - Accent5 2 5" xfId="506" xr:uid="{00000000-0005-0000-0000-0000F3010000}"/>
    <cellStyle name="40% - Accent5 2_Delinquencies" xfId="1465" xr:uid="{19BA5CDB-C2F9-411D-AD66-CFAFF84FD69E}"/>
    <cellStyle name="40% - Accent5 3" xfId="507" xr:uid="{00000000-0005-0000-0000-0000F4010000}"/>
    <cellStyle name="40% - Accent5 3 2" xfId="508" xr:uid="{00000000-0005-0000-0000-0000F5010000}"/>
    <cellStyle name="40% - Accent5 3 2 2" xfId="509" xr:uid="{00000000-0005-0000-0000-0000F6010000}"/>
    <cellStyle name="40% - Accent5 3 2 2 2" xfId="510" xr:uid="{00000000-0005-0000-0000-0000F7010000}"/>
    <cellStyle name="40% - Accent5 3 2 3" xfId="511" xr:uid="{00000000-0005-0000-0000-0000F8010000}"/>
    <cellStyle name="40% - Accent5 3 2 4" xfId="512" xr:uid="{00000000-0005-0000-0000-0000F9010000}"/>
    <cellStyle name="40% - Accent5 3 3" xfId="513" xr:uid="{00000000-0005-0000-0000-0000FA010000}"/>
    <cellStyle name="40% - Accent5 3 3 2" xfId="514" xr:uid="{00000000-0005-0000-0000-0000FB010000}"/>
    <cellStyle name="40% - Accent5 3 4" xfId="515" xr:uid="{00000000-0005-0000-0000-0000FC010000}"/>
    <cellStyle name="40% - Accent5 3 5" xfId="516" xr:uid="{00000000-0005-0000-0000-0000FD010000}"/>
    <cellStyle name="40% - Accent5 4" xfId="517" xr:uid="{00000000-0005-0000-0000-0000FE010000}"/>
    <cellStyle name="40% - Accent5 4 2" xfId="518" xr:uid="{00000000-0005-0000-0000-0000FF010000}"/>
    <cellStyle name="40% - Accent5 4 2 2" xfId="519" xr:uid="{00000000-0005-0000-0000-000000020000}"/>
    <cellStyle name="40% - Accent5 4 2 2 2" xfId="520" xr:uid="{00000000-0005-0000-0000-000001020000}"/>
    <cellStyle name="40% - Accent5 4 2 3" xfId="521" xr:uid="{00000000-0005-0000-0000-000002020000}"/>
    <cellStyle name="40% - Accent5 4 2 4" xfId="522" xr:uid="{00000000-0005-0000-0000-000003020000}"/>
    <cellStyle name="40% - Accent5 4 3" xfId="523" xr:uid="{00000000-0005-0000-0000-000004020000}"/>
    <cellStyle name="40% - Accent5 4 3 2" xfId="524" xr:uid="{00000000-0005-0000-0000-000005020000}"/>
    <cellStyle name="40% - Accent5 4 4" xfId="525" xr:uid="{00000000-0005-0000-0000-000006020000}"/>
    <cellStyle name="40% - Accent5 4 5" xfId="526" xr:uid="{00000000-0005-0000-0000-000007020000}"/>
    <cellStyle name="40% - Accent5 5" xfId="527" xr:uid="{00000000-0005-0000-0000-000008020000}"/>
    <cellStyle name="40% - Accent5 5 2" xfId="528" xr:uid="{00000000-0005-0000-0000-000009020000}"/>
    <cellStyle name="40% - Accent5 5 2 2" xfId="529" xr:uid="{00000000-0005-0000-0000-00000A020000}"/>
    <cellStyle name="40% - Accent5 5 2 2 2" xfId="530" xr:uid="{00000000-0005-0000-0000-00000B020000}"/>
    <cellStyle name="40% - Accent5 5 2 3" xfId="531" xr:uid="{00000000-0005-0000-0000-00000C020000}"/>
    <cellStyle name="40% - Accent5 5 2 4" xfId="532" xr:uid="{00000000-0005-0000-0000-00000D020000}"/>
    <cellStyle name="40% - Accent5 5 3" xfId="533" xr:uid="{00000000-0005-0000-0000-00000E020000}"/>
    <cellStyle name="40% - Accent5 5 3 2" xfId="534" xr:uid="{00000000-0005-0000-0000-00000F020000}"/>
    <cellStyle name="40% - Accent5 5 4" xfId="535" xr:uid="{00000000-0005-0000-0000-000010020000}"/>
    <cellStyle name="40% - Accent5 5 5" xfId="536" xr:uid="{00000000-0005-0000-0000-000011020000}"/>
    <cellStyle name="40% - Accent5 6" xfId="537" xr:uid="{00000000-0005-0000-0000-000012020000}"/>
    <cellStyle name="40% - Accent5 6 2" xfId="538" xr:uid="{00000000-0005-0000-0000-000013020000}"/>
    <cellStyle name="40% - Accent5 6 2 2" xfId="539" xr:uid="{00000000-0005-0000-0000-000014020000}"/>
    <cellStyle name="40% - Accent5 6 3" xfId="540" xr:uid="{00000000-0005-0000-0000-000015020000}"/>
    <cellStyle name="40% - Accent5 6 4" xfId="541" xr:uid="{00000000-0005-0000-0000-000016020000}"/>
    <cellStyle name="40% - Accent5 7" xfId="542" xr:uid="{00000000-0005-0000-0000-000017020000}"/>
    <cellStyle name="40% - Accent5 7 2" xfId="543" xr:uid="{00000000-0005-0000-0000-000018020000}"/>
    <cellStyle name="40% - Accent5 8" xfId="544" xr:uid="{00000000-0005-0000-0000-000019020000}"/>
    <cellStyle name="40% - Accent5 9" xfId="545" xr:uid="{00000000-0005-0000-0000-00001A020000}"/>
    <cellStyle name="40% - Accent6 2" xfId="546" xr:uid="{00000000-0005-0000-0000-00001B020000}"/>
    <cellStyle name="40% - Accent6 2 2" xfId="547" xr:uid="{00000000-0005-0000-0000-00001C020000}"/>
    <cellStyle name="40% - Accent6 2 2 2" xfId="548" xr:uid="{00000000-0005-0000-0000-00001D020000}"/>
    <cellStyle name="40% - Accent6 2 2 2 2" xfId="549" xr:uid="{00000000-0005-0000-0000-00001E020000}"/>
    <cellStyle name="40% - Accent6 2 2 3" xfId="550" xr:uid="{00000000-0005-0000-0000-00001F020000}"/>
    <cellStyle name="40% - Accent6 2 2 4" xfId="551" xr:uid="{00000000-0005-0000-0000-000020020000}"/>
    <cellStyle name="40% - Accent6 2 3" xfId="552" xr:uid="{00000000-0005-0000-0000-000021020000}"/>
    <cellStyle name="40% - Accent6 2 3 2" xfId="553" xr:uid="{00000000-0005-0000-0000-000022020000}"/>
    <cellStyle name="40% - Accent6 2 4" xfId="554" xr:uid="{00000000-0005-0000-0000-000023020000}"/>
    <cellStyle name="40% - Accent6 2 5" xfId="555" xr:uid="{00000000-0005-0000-0000-000024020000}"/>
    <cellStyle name="40% - Accent6 2_Delinquencies" xfId="1466" xr:uid="{348F04D3-C9C3-4B8E-947E-FD53ACF02C20}"/>
    <cellStyle name="40% - Accent6 3" xfId="556" xr:uid="{00000000-0005-0000-0000-000025020000}"/>
    <cellStyle name="40% - Accent6 3 2" xfId="557" xr:uid="{00000000-0005-0000-0000-000026020000}"/>
    <cellStyle name="40% - Accent6 3 2 2" xfId="558" xr:uid="{00000000-0005-0000-0000-000027020000}"/>
    <cellStyle name="40% - Accent6 3 2 2 2" xfId="559" xr:uid="{00000000-0005-0000-0000-000028020000}"/>
    <cellStyle name="40% - Accent6 3 2 3" xfId="560" xr:uid="{00000000-0005-0000-0000-000029020000}"/>
    <cellStyle name="40% - Accent6 3 2 4" xfId="561" xr:uid="{00000000-0005-0000-0000-00002A020000}"/>
    <cellStyle name="40% - Accent6 3 3" xfId="562" xr:uid="{00000000-0005-0000-0000-00002B020000}"/>
    <cellStyle name="40% - Accent6 3 3 2" xfId="563" xr:uid="{00000000-0005-0000-0000-00002C020000}"/>
    <cellStyle name="40% - Accent6 3 4" xfId="564" xr:uid="{00000000-0005-0000-0000-00002D020000}"/>
    <cellStyle name="40% - Accent6 3 5" xfId="565" xr:uid="{00000000-0005-0000-0000-00002E020000}"/>
    <cellStyle name="40% - Accent6 4" xfId="566" xr:uid="{00000000-0005-0000-0000-00002F020000}"/>
    <cellStyle name="40% - Accent6 4 2" xfId="567" xr:uid="{00000000-0005-0000-0000-000030020000}"/>
    <cellStyle name="40% - Accent6 4 2 2" xfId="568" xr:uid="{00000000-0005-0000-0000-000031020000}"/>
    <cellStyle name="40% - Accent6 4 2 2 2" xfId="569" xr:uid="{00000000-0005-0000-0000-000032020000}"/>
    <cellStyle name="40% - Accent6 4 2 3" xfId="570" xr:uid="{00000000-0005-0000-0000-000033020000}"/>
    <cellStyle name="40% - Accent6 4 2 4" xfId="571" xr:uid="{00000000-0005-0000-0000-000034020000}"/>
    <cellStyle name="40% - Accent6 4 3" xfId="572" xr:uid="{00000000-0005-0000-0000-000035020000}"/>
    <cellStyle name="40% - Accent6 4 3 2" xfId="573" xr:uid="{00000000-0005-0000-0000-000036020000}"/>
    <cellStyle name="40% - Accent6 4 4" xfId="574" xr:uid="{00000000-0005-0000-0000-000037020000}"/>
    <cellStyle name="40% - Accent6 4 5" xfId="575" xr:uid="{00000000-0005-0000-0000-000038020000}"/>
    <cellStyle name="40% - Accent6 5" xfId="576" xr:uid="{00000000-0005-0000-0000-000039020000}"/>
    <cellStyle name="40% - Accent6 5 2" xfId="577" xr:uid="{00000000-0005-0000-0000-00003A020000}"/>
    <cellStyle name="40% - Accent6 5 2 2" xfId="578" xr:uid="{00000000-0005-0000-0000-00003B020000}"/>
    <cellStyle name="40% - Accent6 5 2 2 2" xfId="579" xr:uid="{00000000-0005-0000-0000-00003C020000}"/>
    <cellStyle name="40% - Accent6 5 2 3" xfId="580" xr:uid="{00000000-0005-0000-0000-00003D020000}"/>
    <cellStyle name="40% - Accent6 5 2 4" xfId="581" xr:uid="{00000000-0005-0000-0000-00003E020000}"/>
    <cellStyle name="40% - Accent6 5 3" xfId="582" xr:uid="{00000000-0005-0000-0000-00003F020000}"/>
    <cellStyle name="40% - Accent6 5 3 2" xfId="583" xr:uid="{00000000-0005-0000-0000-000040020000}"/>
    <cellStyle name="40% - Accent6 5 4" xfId="584" xr:uid="{00000000-0005-0000-0000-000041020000}"/>
    <cellStyle name="40% - Accent6 5 5" xfId="585" xr:uid="{00000000-0005-0000-0000-000042020000}"/>
    <cellStyle name="40% - Accent6 6" xfId="586" xr:uid="{00000000-0005-0000-0000-000043020000}"/>
    <cellStyle name="40% - Accent6 6 2" xfId="587" xr:uid="{00000000-0005-0000-0000-000044020000}"/>
    <cellStyle name="40% - Accent6 6 2 2" xfId="588" xr:uid="{00000000-0005-0000-0000-000045020000}"/>
    <cellStyle name="40% - Accent6 6 3" xfId="589" xr:uid="{00000000-0005-0000-0000-000046020000}"/>
    <cellStyle name="40% - Accent6 6 4" xfId="590" xr:uid="{00000000-0005-0000-0000-000047020000}"/>
    <cellStyle name="40% - Accent6 7" xfId="591" xr:uid="{00000000-0005-0000-0000-000048020000}"/>
    <cellStyle name="40% - Accent6 7 2" xfId="592" xr:uid="{00000000-0005-0000-0000-000049020000}"/>
    <cellStyle name="40% - Accent6 8" xfId="593" xr:uid="{00000000-0005-0000-0000-00004A020000}"/>
    <cellStyle name="40% - Accent6 9" xfId="594" xr:uid="{00000000-0005-0000-0000-00004B020000}"/>
    <cellStyle name="60% - Accent1 2" xfId="1403" xr:uid="{00000000-0005-0000-0000-00004C020000}"/>
    <cellStyle name="60% - Accent2 2" xfId="1404" xr:uid="{00000000-0005-0000-0000-00004D020000}"/>
    <cellStyle name="60% - Accent3 2" xfId="1405" xr:uid="{00000000-0005-0000-0000-00004E020000}"/>
    <cellStyle name="60% - Accent4 2" xfId="1406" xr:uid="{00000000-0005-0000-0000-00004F020000}"/>
    <cellStyle name="60% - Accent5 2" xfId="1407" xr:uid="{00000000-0005-0000-0000-000050020000}"/>
    <cellStyle name="60% - Accent6 2" xfId="1408" xr:uid="{00000000-0005-0000-0000-000051020000}"/>
    <cellStyle name="Accent1 2" xfId="1409" xr:uid="{00000000-0005-0000-0000-000052020000}"/>
    <cellStyle name="Accent2 2" xfId="1410" xr:uid="{00000000-0005-0000-0000-000053020000}"/>
    <cellStyle name="Accent3 2" xfId="1411" xr:uid="{00000000-0005-0000-0000-000054020000}"/>
    <cellStyle name="Accent4 2" xfId="1412" xr:uid="{00000000-0005-0000-0000-000055020000}"/>
    <cellStyle name="Accent5 2" xfId="1413" xr:uid="{00000000-0005-0000-0000-000056020000}"/>
    <cellStyle name="Accent6 2" xfId="1414" xr:uid="{00000000-0005-0000-0000-000057020000}"/>
    <cellStyle name="Bad 2" xfId="1415" xr:uid="{00000000-0005-0000-0000-000058020000}"/>
    <cellStyle name="Calculation 2" xfId="1416" xr:uid="{00000000-0005-0000-0000-000059020000}"/>
    <cellStyle name="Check Cell 2" xfId="1417" xr:uid="{00000000-0005-0000-0000-00005A020000}"/>
    <cellStyle name="Comma" xfId="1" builtinId="3"/>
    <cellStyle name="Comma 10" xfId="595" xr:uid="{00000000-0005-0000-0000-00005C020000}"/>
    <cellStyle name="Comma 2" xfId="6" xr:uid="{00000000-0005-0000-0000-00005D020000}"/>
    <cellStyle name="Comma 2 2" xfId="596" xr:uid="{00000000-0005-0000-0000-00005E020000}"/>
    <cellStyle name="Comma 2 3" xfId="597" xr:uid="{00000000-0005-0000-0000-00005F020000}"/>
    <cellStyle name="Comma 2 3 2" xfId="598" xr:uid="{00000000-0005-0000-0000-000060020000}"/>
    <cellStyle name="Comma 2 3 2 2" xfId="599" xr:uid="{00000000-0005-0000-0000-000061020000}"/>
    <cellStyle name="Comma 2 3 2 2 2" xfId="600" xr:uid="{00000000-0005-0000-0000-000062020000}"/>
    <cellStyle name="Comma 2 3 2 3" xfId="601" xr:uid="{00000000-0005-0000-0000-000063020000}"/>
    <cellStyle name="Comma 2 3 2 4" xfId="602" xr:uid="{00000000-0005-0000-0000-000064020000}"/>
    <cellStyle name="Comma 2 3 3" xfId="603" xr:uid="{00000000-0005-0000-0000-000065020000}"/>
    <cellStyle name="Comma 2 3 3 2" xfId="604" xr:uid="{00000000-0005-0000-0000-000066020000}"/>
    <cellStyle name="Comma 2 3 4" xfId="605" xr:uid="{00000000-0005-0000-0000-000067020000}"/>
    <cellStyle name="Comma 2 3 5" xfId="606" xr:uid="{00000000-0005-0000-0000-000068020000}"/>
    <cellStyle name="Comma 3" xfId="607" xr:uid="{00000000-0005-0000-0000-000069020000}"/>
    <cellStyle name="Comma 3 2" xfId="608" xr:uid="{00000000-0005-0000-0000-00006A020000}"/>
    <cellStyle name="Comma 3 2 2" xfId="609" xr:uid="{00000000-0005-0000-0000-00006B020000}"/>
    <cellStyle name="Comma 3 2 2 2" xfId="610" xr:uid="{00000000-0005-0000-0000-00006C020000}"/>
    <cellStyle name="Comma 3 2 2 2 2" xfId="611" xr:uid="{00000000-0005-0000-0000-00006D020000}"/>
    <cellStyle name="Comma 3 2 2 3" xfId="612" xr:uid="{00000000-0005-0000-0000-00006E020000}"/>
    <cellStyle name="Comma 3 2 2 4" xfId="613" xr:uid="{00000000-0005-0000-0000-00006F020000}"/>
    <cellStyle name="Comma 3 2 3" xfId="614" xr:uid="{00000000-0005-0000-0000-000070020000}"/>
    <cellStyle name="Comma 3 2 3 2" xfId="615" xr:uid="{00000000-0005-0000-0000-000071020000}"/>
    <cellStyle name="Comma 3 2 4" xfId="616" xr:uid="{00000000-0005-0000-0000-000072020000}"/>
    <cellStyle name="Comma 3 2 5" xfId="617" xr:uid="{00000000-0005-0000-0000-000073020000}"/>
    <cellStyle name="Comma 3 3" xfId="618" xr:uid="{00000000-0005-0000-0000-000074020000}"/>
    <cellStyle name="Comma 3 4" xfId="619" xr:uid="{00000000-0005-0000-0000-000075020000}"/>
    <cellStyle name="Comma 3 4 2" xfId="620" xr:uid="{00000000-0005-0000-0000-000076020000}"/>
    <cellStyle name="Comma 3 4 2 2" xfId="621" xr:uid="{00000000-0005-0000-0000-000077020000}"/>
    <cellStyle name="Comma 3 4 3" xfId="622" xr:uid="{00000000-0005-0000-0000-000078020000}"/>
    <cellStyle name="Comma 3 4 4" xfId="623" xr:uid="{00000000-0005-0000-0000-000079020000}"/>
    <cellStyle name="Comma 3 5" xfId="624" xr:uid="{00000000-0005-0000-0000-00007A020000}"/>
    <cellStyle name="Comma 3 5 2" xfId="625" xr:uid="{00000000-0005-0000-0000-00007B020000}"/>
    <cellStyle name="Comma 3 6" xfId="626" xr:uid="{00000000-0005-0000-0000-00007C020000}"/>
    <cellStyle name="Comma 3 7" xfId="627" xr:uid="{00000000-0005-0000-0000-00007D020000}"/>
    <cellStyle name="Comma 4" xfId="628" xr:uid="{00000000-0005-0000-0000-00007E020000}"/>
    <cellStyle name="Comma 5" xfId="1418" xr:uid="{00000000-0005-0000-0000-00007F020000}"/>
    <cellStyle name="Currency 10" xfId="629" xr:uid="{00000000-0005-0000-0000-000080020000}"/>
    <cellStyle name="Currency 2" xfId="630" xr:uid="{00000000-0005-0000-0000-000081020000}"/>
    <cellStyle name="Currency 3" xfId="631" xr:uid="{00000000-0005-0000-0000-000082020000}"/>
    <cellStyle name="Currency 3 2" xfId="632" xr:uid="{00000000-0005-0000-0000-000083020000}"/>
    <cellStyle name="Currency 3 3" xfId="633" xr:uid="{00000000-0005-0000-0000-000084020000}"/>
    <cellStyle name="Currency 3 3 2" xfId="634" xr:uid="{00000000-0005-0000-0000-000085020000}"/>
    <cellStyle name="Currency 3 3 2 2" xfId="635" xr:uid="{00000000-0005-0000-0000-000086020000}"/>
    <cellStyle name="Currency 3 3 3" xfId="636" xr:uid="{00000000-0005-0000-0000-000087020000}"/>
    <cellStyle name="Currency 3 3 4" xfId="637" xr:uid="{00000000-0005-0000-0000-000088020000}"/>
    <cellStyle name="Currency 3 4" xfId="638" xr:uid="{00000000-0005-0000-0000-000089020000}"/>
    <cellStyle name="Currency 3 4 2" xfId="639" xr:uid="{00000000-0005-0000-0000-00008A020000}"/>
    <cellStyle name="Currency 3 5" xfId="640" xr:uid="{00000000-0005-0000-0000-00008B020000}"/>
    <cellStyle name="Currency 3 6" xfId="641" xr:uid="{00000000-0005-0000-0000-00008C020000}"/>
    <cellStyle name="Currency 4" xfId="642" xr:uid="{00000000-0005-0000-0000-00008D020000}"/>
    <cellStyle name="Currency 5" xfId="643" xr:uid="{00000000-0005-0000-0000-00008E020000}"/>
    <cellStyle name="Currency 5 2" xfId="644" xr:uid="{00000000-0005-0000-0000-00008F020000}"/>
    <cellStyle name="Currency 5 2 2" xfId="645" xr:uid="{00000000-0005-0000-0000-000090020000}"/>
    <cellStyle name="Currency 5 2 2 2" xfId="646" xr:uid="{00000000-0005-0000-0000-000091020000}"/>
    <cellStyle name="Currency 5 2 3" xfId="647" xr:uid="{00000000-0005-0000-0000-000092020000}"/>
    <cellStyle name="Currency 5 2 4" xfId="648" xr:uid="{00000000-0005-0000-0000-000093020000}"/>
    <cellStyle name="Currency 5 3" xfId="649" xr:uid="{00000000-0005-0000-0000-000094020000}"/>
    <cellStyle name="Currency 5 3 2" xfId="650" xr:uid="{00000000-0005-0000-0000-000095020000}"/>
    <cellStyle name="Currency 5 4" xfId="651" xr:uid="{00000000-0005-0000-0000-000096020000}"/>
    <cellStyle name="Currency 5 5" xfId="652" xr:uid="{00000000-0005-0000-0000-000097020000}"/>
    <cellStyle name="Currency 6" xfId="653" xr:uid="{00000000-0005-0000-0000-000098020000}"/>
    <cellStyle name="Currency 6 2" xfId="654" xr:uid="{00000000-0005-0000-0000-000099020000}"/>
    <cellStyle name="Currency 6 2 2" xfId="655" xr:uid="{00000000-0005-0000-0000-00009A020000}"/>
    <cellStyle name="Currency 6 2 2 2" xfId="656" xr:uid="{00000000-0005-0000-0000-00009B020000}"/>
    <cellStyle name="Currency 6 2 3" xfId="657" xr:uid="{00000000-0005-0000-0000-00009C020000}"/>
    <cellStyle name="Currency 6 2 4" xfId="658" xr:uid="{00000000-0005-0000-0000-00009D020000}"/>
    <cellStyle name="Currency 6 3" xfId="659" xr:uid="{00000000-0005-0000-0000-00009E020000}"/>
    <cellStyle name="Currency 6 3 2" xfId="660" xr:uid="{00000000-0005-0000-0000-00009F020000}"/>
    <cellStyle name="Currency 6 4" xfId="661" xr:uid="{00000000-0005-0000-0000-0000A0020000}"/>
    <cellStyle name="Currency 6 5" xfId="662" xr:uid="{00000000-0005-0000-0000-0000A1020000}"/>
    <cellStyle name="Explanatory Text 2" xfId="1419" xr:uid="{00000000-0005-0000-0000-0000A2020000}"/>
    <cellStyle name="Good 2" xfId="1420" xr:uid="{00000000-0005-0000-0000-0000A3020000}"/>
    <cellStyle name="Heading 1 2" xfId="1421" xr:uid="{00000000-0005-0000-0000-0000A4020000}"/>
    <cellStyle name="Heading 2 2" xfId="1422" xr:uid="{00000000-0005-0000-0000-0000A5020000}"/>
    <cellStyle name="Heading 3 2" xfId="1423" xr:uid="{00000000-0005-0000-0000-0000A6020000}"/>
    <cellStyle name="Heading 4 2" xfId="1424" xr:uid="{00000000-0005-0000-0000-0000A7020000}"/>
    <cellStyle name="Hyperlink 2" xfId="663" xr:uid="{00000000-0005-0000-0000-0000A8020000}"/>
    <cellStyle name="Hyperlink 2 2" xfId="664" xr:uid="{00000000-0005-0000-0000-0000A9020000}"/>
    <cellStyle name="Input 2" xfId="1425" xr:uid="{00000000-0005-0000-0000-0000AA020000}"/>
    <cellStyle name="Linked Cell 2" xfId="1426" xr:uid="{00000000-0005-0000-0000-0000AB020000}"/>
    <cellStyle name="Neutral 2" xfId="1427" xr:uid="{00000000-0005-0000-0000-0000AC020000}"/>
    <cellStyle name="Normal" xfId="0" builtinId="0"/>
    <cellStyle name="Normal - Style1" xfId="665" xr:uid="{00000000-0005-0000-0000-0000AE020000}"/>
    <cellStyle name="Normal 10" xfId="666" xr:uid="{00000000-0005-0000-0000-0000AF020000}"/>
    <cellStyle name="Normal 10 2" xfId="667" xr:uid="{00000000-0005-0000-0000-0000B0020000}"/>
    <cellStyle name="Normal 10 2 2" xfId="668" xr:uid="{00000000-0005-0000-0000-0000B1020000}"/>
    <cellStyle name="Normal 10 2 3" xfId="669" xr:uid="{00000000-0005-0000-0000-0000B2020000}"/>
    <cellStyle name="Normal 10 2 4" xfId="670" xr:uid="{00000000-0005-0000-0000-0000B3020000}"/>
    <cellStyle name="Normal 10 2 4 2" xfId="671" xr:uid="{00000000-0005-0000-0000-0000B4020000}"/>
    <cellStyle name="Normal 10 2 4 2 2" xfId="672" xr:uid="{00000000-0005-0000-0000-0000B5020000}"/>
    <cellStyle name="Normal 10 2 4 3" xfId="673" xr:uid="{00000000-0005-0000-0000-0000B6020000}"/>
    <cellStyle name="Normal 10 2 4 4" xfId="674" xr:uid="{00000000-0005-0000-0000-0000B7020000}"/>
    <cellStyle name="Normal 10 2 5" xfId="675" xr:uid="{00000000-0005-0000-0000-0000B8020000}"/>
    <cellStyle name="Normal 10 2 5 2" xfId="676" xr:uid="{00000000-0005-0000-0000-0000B9020000}"/>
    <cellStyle name="Normal 10 2 6" xfId="677" xr:uid="{00000000-0005-0000-0000-0000BA020000}"/>
    <cellStyle name="Normal 10 2 7" xfId="678" xr:uid="{00000000-0005-0000-0000-0000BB020000}"/>
    <cellStyle name="Normal 10 3" xfId="679" xr:uid="{00000000-0005-0000-0000-0000BC020000}"/>
    <cellStyle name="Normal 10 3 2" xfId="680" xr:uid="{00000000-0005-0000-0000-0000BD020000}"/>
    <cellStyle name="Normal 10 3 2 2" xfId="681" xr:uid="{00000000-0005-0000-0000-0000BE020000}"/>
    <cellStyle name="Normal 10 3 2 2 2" xfId="682" xr:uid="{00000000-0005-0000-0000-0000BF020000}"/>
    <cellStyle name="Normal 10 3 2 3" xfId="683" xr:uid="{00000000-0005-0000-0000-0000C0020000}"/>
    <cellStyle name="Normal 10 3 2 4" xfId="684" xr:uid="{00000000-0005-0000-0000-0000C1020000}"/>
    <cellStyle name="Normal 10 3 3" xfId="685" xr:uid="{00000000-0005-0000-0000-0000C2020000}"/>
    <cellStyle name="Normal 10 3 3 2" xfId="686" xr:uid="{00000000-0005-0000-0000-0000C3020000}"/>
    <cellStyle name="Normal 10 3 4" xfId="687" xr:uid="{00000000-0005-0000-0000-0000C4020000}"/>
    <cellStyle name="Normal 10 3 5" xfId="688" xr:uid="{00000000-0005-0000-0000-0000C5020000}"/>
    <cellStyle name="Normal 10 4" xfId="689" xr:uid="{00000000-0005-0000-0000-0000C6020000}"/>
    <cellStyle name="Normal 10 4 2" xfId="690" xr:uid="{00000000-0005-0000-0000-0000C7020000}"/>
    <cellStyle name="Normal 10 4 2 2" xfId="691" xr:uid="{00000000-0005-0000-0000-0000C8020000}"/>
    <cellStyle name="Normal 10 4 2 2 2" xfId="692" xr:uid="{00000000-0005-0000-0000-0000C9020000}"/>
    <cellStyle name="Normal 10 4 2 3" xfId="693" xr:uid="{00000000-0005-0000-0000-0000CA020000}"/>
    <cellStyle name="Normal 10 4 2 4" xfId="694" xr:uid="{00000000-0005-0000-0000-0000CB020000}"/>
    <cellStyle name="Normal 10 4 3" xfId="695" xr:uid="{00000000-0005-0000-0000-0000CC020000}"/>
    <cellStyle name="Normal 10 4 3 2" xfId="696" xr:uid="{00000000-0005-0000-0000-0000CD020000}"/>
    <cellStyle name="Normal 10 4 4" xfId="697" xr:uid="{00000000-0005-0000-0000-0000CE020000}"/>
    <cellStyle name="Normal 10 4 5" xfId="698" xr:uid="{00000000-0005-0000-0000-0000CF020000}"/>
    <cellStyle name="Normal 10 5" xfId="699" xr:uid="{00000000-0005-0000-0000-0000D0020000}"/>
    <cellStyle name="Normal 10 5 2" xfId="700" xr:uid="{00000000-0005-0000-0000-0000D1020000}"/>
    <cellStyle name="Normal 10 5 2 2" xfId="701" xr:uid="{00000000-0005-0000-0000-0000D2020000}"/>
    <cellStyle name="Normal 10 5 2 2 2" xfId="702" xr:uid="{00000000-0005-0000-0000-0000D3020000}"/>
    <cellStyle name="Normal 10 5 2 3" xfId="703" xr:uid="{00000000-0005-0000-0000-0000D4020000}"/>
    <cellStyle name="Normal 10 5 2 4" xfId="704" xr:uid="{00000000-0005-0000-0000-0000D5020000}"/>
    <cellStyle name="Normal 10 5 3" xfId="705" xr:uid="{00000000-0005-0000-0000-0000D6020000}"/>
    <cellStyle name="Normal 10 5 3 2" xfId="706" xr:uid="{00000000-0005-0000-0000-0000D7020000}"/>
    <cellStyle name="Normal 10 5 4" xfId="707" xr:uid="{00000000-0005-0000-0000-0000D8020000}"/>
    <cellStyle name="Normal 10 5 5" xfId="708" xr:uid="{00000000-0005-0000-0000-0000D9020000}"/>
    <cellStyle name="Normal 10 6" xfId="709" xr:uid="{00000000-0005-0000-0000-0000DA020000}"/>
    <cellStyle name="Normal 10 6 2" xfId="710" xr:uid="{00000000-0005-0000-0000-0000DB020000}"/>
    <cellStyle name="Normal 10 6 2 2" xfId="711" xr:uid="{00000000-0005-0000-0000-0000DC020000}"/>
    <cellStyle name="Normal 10 6 3" xfId="712" xr:uid="{00000000-0005-0000-0000-0000DD020000}"/>
    <cellStyle name="Normal 10 6 4" xfId="713" xr:uid="{00000000-0005-0000-0000-0000DE020000}"/>
    <cellStyle name="Normal 10 7" xfId="714" xr:uid="{00000000-0005-0000-0000-0000DF020000}"/>
    <cellStyle name="Normal 10 7 2" xfId="715" xr:uid="{00000000-0005-0000-0000-0000E0020000}"/>
    <cellStyle name="Normal 10 8" xfId="716" xr:uid="{00000000-0005-0000-0000-0000E1020000}"/>
    <cellStyle name="Normal 10 9" xfId="717" xr:uid="{00000000-0005-0000-0000-0000E2020000}"/>
    <cellStyle name="Normal 10_Delinquencies" xfId="1467" xr:uid="{FD44126A-6458-4BE2-B8CD-D05C74066A59}"/>
    <cellStyle name="Normal 11" xfId="4" xr:uid="{00000000-0005-0000-0000-0000E3020000}"/>
    <cellStyle name="Normal 12" xfId="718" xr:uid="{00000000-0005-0000-0000-0000E4020000}"/>
    <cellStyle name="Normal 12 2" xfId="719" xr:uid="{00000000-0005-0000-0000-0000E5020000}"/>
    <cellStyle name="Normal 12 2 2" xfId="720" xr:uid="{00000000-0005-0000-0000-0000E6020000}"/>
    <cellStyle name="Normal 12 2 2 2" xfId="721" xr:uid="{00000000-0005-0000-0000-0000E7020000}"/>
    <cellStyle name="Normal 12 2 2 2 2" xfId="722" xr:uid="{00000000-0005-0000-0000-0000E8020000}"/>
    <cellStyle name="Normal 12 2 2 3" xfId="723" xr:uid="{00000000-0005-0000-0000-0000E9020000}"/>
    <cellStyle name="Normal 12 2 2 4" xfId="724" xr:uid="{00000000-0005-0000-0000-0000EA020000}"/>
    <cellStyle name="Normal 12 2 3" xfId="725" xr:uid="{00000000-0005-0000-0000-0000EB020000}"/>
    <cellStyle name="Normal 12 2 3 2" xfId="726" xr:uid="{00000000-0005-0000-0000-0000EC020000}"/>
    <cellStyle name="Normal 12 2 4" xfId="727" xr:uid="{00000000-0005-0000-0000-0000ED020000}"/>
    <cellStyle name="Normal 12 2 5" xfId="728" xr:uid="{00000000-0005-0000-0000-0000EE020000}"/>
    <cellStyle name="Normal 12 3" xfId="729" xr:uid="{00000000-0005-0000-0000-0000EF020000}"/>
    <cellStyle name="Normal 12 3 2" xfId="730" xr:uid="{00000000-0005-0000-0000-0000F0020000}"/>
    <cellStyle name="Normal 12 3 2 2" xfId="731" xr:uid="{00000000-0005-0000-0000-0000F1020000}"/>
    <cellStyle name="Normal 12 3 2 2 2" xfId="732" xr:uid="{00000000-0005-0000-0000-0000F2020000}"/>
    <cellStyle name="Normal 12 3 2 3" xfId="733" xr:uid="{00000000-0005-0000-0000-0000F3020000}"/>
    <cellStyle name="Normal 12 3 2 4" xfId="734" xr:uid="{00000000-0005-0000-0000-0000F4020000}"/>
    <cellStyle name="Normal 12 3 3" xfId="735" xr:uid="{00000000-0005-0000-0000-0000F5020000}"/>
    <cellStyle name="Normal 12 3 3 2" xfId="736" xr:uid="{00000000-0005-0000-0000-0000F6020000}"/>
    <cellStyle name="Normal 12 3 4" xfId="737" xr:uid="{00000000-0005-0000-0000-0000F7020000}"/>
    <cellStyle name="Normal 12 3 5" xfId="738" xr:uid="{00000000-0005-0000-0000-0000F8020000}"/>
    <cellStyle name="Normal 12 4" xfId="739" xr:uid="{00000000-0005-0000-0000-0000F9020000}"/>
    <cellStyle name="Normal 12 4 2" xfId="740" xr:uid="{00000000-0005-0000-0000-0000FA020000}"/>
    <cellStyle name="Normal 12 4 2 2" xfId="741" xr:uid="{00000000-0005-0000-0000-0000FB020000}"/>
    <cellStyle name="Normal 12 4 2 2 2" xfId="742" xr:uid="{00000000-0005-0000-0000-0000FC020000}"/>
    <cellStyle name="Normal 12 4 2 3" xfId="743" xr:uid="{00000000-0005-0000-0000-0000FD020000}"/>
    <cellStyle name="Normal 12 4 2 4" xfId="744" xr:uid="{00000000-0005-0000-0000-0000FE020000}"/>
    <cellStyle name="Normal 12 4 3" xfId="745" xr:uid="{00000000-0005-0000-0000-0000FF020000}"/>
    <cellStyle name="Normal 12 4 3 2" xfId="746" xr:uid="{00000000-0005-0000-0000-000000030000}"/>
    <cellStyle name="Normal 12 4 4" xfId="747" xr:uid="{00000000-0005-0000-0000-000001030000}"/>
    <cellStyle name="Normal 12 4 5" xfId="748" xr:uid="{00000000-0005-0000-0000-000002030000}"/>
    <cellStyle name="Normal 12 5" xfId="749" xr:uid="{00000000-0005-0000-0000-000003030000}"/>
    <cellStyle name="Normal 12 5 2" xfId="750" xr:uid="{00000000-0005-0000-0000-000004030000}"/>
    <cellStyle name="Normal 12 5 2 2" xfId="751" xr:uid="{00000000-0005-0000-0000-000005030000}"/>
    <cellStyle name="Normal 12 5 2 2 2" xfId="752" xr:uid="{00000000-0005-0000-0000-000006030000}"/>
    <cellStyle name="Normal 12 5 2 3" xfId="753" xr:uid="{00000000-0005-0000-0000-000007030000}"/>
    <cellStyle name="Normal 12 5 2 4" xfId="754" xr:uid="{00000000-0005-0000-0000-000008030000}"/>
    <cellStyle name="Normal 12 5 3" xfId="755" xr:uid="{00000000-0005-0000-0000-000009030000}"/>
    <cellStyle name="Normal 12 5 3 2" xfId="756" xr:uid="{00000000-0005-0000-0000-00000A030000}"/>
    <cellStyle name="Normal 12 5 3 2 2" xfId="757" xr:uid="{00000000-0005-0000-0000-00000B030000}"/>
    <cellStyle name="Normal 12 5 3 2 2 2" xfId="758" xr:uid="{00000000-0005-0000-0000-00000C030000}"/>
    <cellStyle name="Normal 12 5 3 2 3" xfId="759" xr:uid="{00000000-0005-0000-0000-00000D030000}"/>
    <cellStyle name="Normal 12 5 3 2 4" xfId="760" xr:uid="{00000000-0005-0000-0000-00000E030000}"/>
    <cellStyle name="Normal 12 5 3 3" xfId="761" xr:uid="{00000000-0005-0000-0000-00000F030000}"/>
    <cellStyle name="Normal 12 5 3 3 2" xfId="762" xr:uid="{00000000-0005-0000-0000-000010030000}"/>
    <cellStyle name="Normal 12 5 3 4" xfId="763" xr:uid="{00000000-0005-0000-0000-000011030000}"/>
    <cellStyle name="Normal 12 5 3 5" xfId="764" xr:uid="{00000000-0005-0000-0000-000012030000}"/>
    <cellStyle name="Normal 12 5 4" xfId="765" xr:uid="{00000000-0005-0000-0000-000013030000}"/>
    <cellStyle name="Normal 12 5 4 2" xfId="766" xr:uid="{00000000-0005-0000-0000-000014030000}"/>
    <cellStyle name="Normal 12 5 5" xfId="767" xr:uid="{00000000-0005-0000-0000-000015030000}"/>
    <cellStyle name="Normal 12 5 6" xfId="768" xr:uid="{00000000-0005-0000-0000-000016030000}"/>
    <cellStyle name="Normal 12 6" xfId="769" xr:uid="{00000000-0005-0000-0000-000017030000}"/>
    <cellStyle name="Normal 12 6 2" xfId="770" xr:uid="{00000000-0005-0000-0000-000018030000}"/>
    <cellStyle name="Normal 12 6 2 2" xfId="771" xr:uid="{00000000-0005-0000-0000-000019030000}"/>
    <cellStyle name="Normal 12 6 3" xfId="772" xr:uid="{00000000-0005-0000-0000-00001A030000}"/>
    <cellStyle name="Normal 12 6 4" xfId="773" xr:uid="{00000000-0005-0000-0000-00001B030000}"/>
    <cellStyle name="Normal 12 7" xfId="774" xr:uid="{00000000-0005-0000-0000-00001C030000}"/>
    <cellStyle name="Normal 12 7 2" xfId="775" xr:uid="{00000000-0005-0000-0000-00001D030000}"/>
    <cellStyle name="Normal 12 8" xfId="776" xr:uid="{00000000-0005-0000-0000-00001E030000}"/>
    <cellStyle name="Normal 12 9" xfId="777" xr:uid="{00000000-0005-0000-0000-00001F030000}"/>
    <cellStyle name="Normal 12_Delinquencies" xfId="1468" xr:uid="{57D9C24D-B951-4D87-98B5-314C92261F56}"/>
    <cellStyle name="Normal 13" xfId="778" xr:uid="{00000000-0005-0000-0000-000020030000}"/>
    <cellStyle name="Normal 13 2" xfId="779" xr:uid="{00000000-0005-0000-0000-000021030000}"/>
    <cellStyle name="Normal 13 2 2" xfId="780" xr:uid="{00000000-0005-0000-0000-000022030000}"/>
    <cellStyle name="Normal 13 2 2 2" xfId="781" xr:uid="{00000000-0005-0000-0000-000023030000}"/>
    <cellStyle name="Normal 13 2 2 2 2" xfId="782" xr:uid="{00000000-0005-0000-0000-000024030000}"/>
    <cellStyle name="Normal 13 2 2 3" xfId="783" xr:uid="{00000000-0005-0000-0000-000025030000}"/>
    <cellStyle name="Normal 13 2 2 4" xfId="784" xr:uid="{00000000-0005-0000-0000-000026030000}"/>
    <cellStyle name="Normal 13 2 3" xfId="785" xr:uid="{00000000-0005-0000-0000-000027030000}"/>
    <cellStyle name="Normal 13 2 3 2" xfId="786" xr:uid="{00000000-0005-0000-0000-000028030000}"/>
    <cellStyle name="Normal 13 2 4" xfId="787" xr:uid="{00000000-0005-0000-0000-000029030000}"/>
    <cellStyle name="Normal 13 2 5" xfId="788" xr:uid="{00000000-0005-0000-0000-00002A030000}"/>
    <cellStyle name="Normal 13 3" xfId="789" xr:uid="{00000000-0005-0000-0000-00002B030000}"/>
    <cellStyle name="Normal 13 3 2" xfId="790" xr:uid="{00000000-0005-0000-0000-00002C030000}"/>
    <cellStyle name="Normal 13 3 2 2" xfId="791" xr:uid="{00000000-0005-0000-0000-00002D030000}"/>
    <cellStyle name="Normal 13 3 2 2 2" xfId="792" xr:uid="{00000000-0005-0000-0000-00002E030000}"/>
    <cellStyle name="Normal 13 3 2 3" xfId="793" xr:uid="{00000000-0005-0000-0000-00002F030000}"/>
    <cellStyle name="Normal 13 3 2 4" xfId="794" xr:uid="{00000000-0005-0000-0000-000030030000}"/>
    <cellStyle name="Normal 13 3 3" xfId="795" xr:uid="{00000000-0005-0000-0000-000031030000}"/>
    <cellStyle name="Normal 13 3 3 2" xfId="796" xr:uid="{00000000-0005-0000-0000-000032030000}"/>
    <cellStyle name="Normal 13 3 4" xfId="797" xr:uid="{00000000-0005-0000-0000-000033030000}"/>
    <cellStyle name="Normal 13 3 5" xfId="798" xr:uid="{00000000-0005-0000-0000-000034030000}"/>
    <cellStyle name="Normal 13 4" xfId="799" xr:uid="{00000000-0005-0000-0000-000035030000}"/>
    <cellStyle name="Normal 13 4 2" xfId="800" xr:uid="{00000000-0005-0000-0000-000036030000}"/>
    <cellStyle name="Normal 13 4 2 2" xfId="801" xr:uid="{00000000-0005-0000-0000-000037030000}"/>
    <cellStyle name="Normal 13 4 2 2 2" xfId="802" xr:uid="{00000000-0005-0000-0000-000038030000}"/>
    <cellStyle name="Normal 13 4 2 3" xfId="803" xr:uid="{00000000-0005-0000-0000-000039030000}"/>
    <cellStyle name="Normal 13 4 2 4" xfId="804" xr:uid="{00000000-0005-0000-0000-00003A030000}"/>
    <cellStyle name="Normal 13 4 3" xfId="805" xr:uid="{00000000-0005-0000-0000-00003B030000}"/>
    <cellStyle name="Normal 13 4 3 2" xfId="806" xr:uid="{00000000-0005-0000-0000-00003C030000}"/>
    <cellStyle name="Normal 13 4 4" xfId="807" xr:uid="{00000000-0005-0000-0000-00003D030000}"/>
    <cellStyle name="Normal 13 4 5" xfId="808" xr:uid="{00000000-0005-0000-0000-00003E030000}"/>
    <cellStyle name="Normal 13 5" xfId="809" xr:uid="{00000000-0005-0000-0000-00003F030000}"/>
    <cellStyle name="Normal 13 5 2" xfId="810" xr:uid="{00000000-0005-0000-0000-000040030000}"/>
    <cellStyle name="Normal 13 5 2 2" xfId="811" xr:uid="{00000000-0005-0000-0000-000041030000}"/>
    <cellStyle name="Normal 13 5 2 2 2" xfId="812" xr:uid="{00000000-0005-0000-0000-000042030000}"/>
    <cellStyle name="Normal 13 5 2 3" xfId="813" xr:uid="{00000000-0005-0000-0000-000043030000}"/>
    <cellStyle name="Normal 13 5 2 4" xfId="814" xr:uid="{00000000-0005-0000-0000-000044030000}"/>
    <cellStyle name="Normal 13 5 3" xfId="815" xr:uid="{00000000-0005-0000-0000-000045030000}"/>
    <cellStyle name="Normal 13 5 3 2" xfId="816" xr:uid="{00000000-0005-0000-0000-000046030000}"/>
    <cellStyle name="Normal 13 5 4" xfId="817" xr:uid="{00000000-0005-0000-0000-000047030000}"/>
    <cellStyle name="Normal 13 5 5" xfId="818" xr:uid="{00000000-0005-0000-0000-000048030000}"/>
    <cellStyle name="Normal 13 6" xfId="819" xr:uid="{00000000-0005-0000-0000-000049030000}"/>
    <cellStyle name="Normal 13 6 2" xfId="820" xr:uid="{00000000-0005-0000-0000-00004A030000}"/>
    <cellStyle name="Normal 13 6 2 2" xfId="821" xr:uid="{00000000-0005-0000-0000-00004B030000}"/>
    <cellStyle name="Normal 13 6 3" xfId="822" xr:uid="{00000000-0005-0000-0000-00004C030000}"/>
    <cellStyle name="Normal 13 6 4" xfId="823" xr:uid="{00000000-0005-0000-0000-00004D030000}"/>
    <cellStyle name="Normal 13 7" xfId="824" xr:uid="{00000000-0005-0000-0000-00004E030000}"/>
    <cellStyle name="Normal 13 7 2" xfId="825" xr:uid="{00000000-0005-0000-0000-00004F030000}"/>
    <cellStyle name="Normal 13 8" xfId="826" xr:uid="{00000000-0005-0000-0000-000050030000}"/>
    <cellStyle name="Normal 13 9" xfId="827" xr:uid="{00000000-0005-0000-0000-000051030000}"/>
    <cellStyle name="Normal 13_Delinquencies" xfId="1469" xr:uid="{B265EB0C-F68E-4FAE-B0D4-5E60A2FA2B82}"/>
    <cellStyle name="Normal 14" xfId="828" xr:uid="{00000000-0005-0000-0000-000052030000}"/>
    <cellStyle name="Normal 14 2" xfId="829" xr:uid="{00000000-0005-0000-0000-000053030000}"/>
    <cellStyle name="Normal 14 2 2" xfId="830" xr:uid="{00000000-0005-0000-0000-000054030000}"/>
    <cellStyle name="Normal 14 2 2 2" xfId="831" xr:uid="{00000000-0005-0000-0000-000055030000}"/>
    <cellStyle name="Normal 14 2 2 2 2" xfId="832" xr:uid="{00000000-0005-0000-0000-000056030000}"/>
    <cellStyle name="Normal 14 2 2 3" xfId="833" xr:uid="{00000000-0005-0000-0000-000057030000}"/>
    <cellStyle name="Normal 14 2 2 4" xfId="834" xr:uid="{00000000-0005-0000-0000-000058030000}"/>
    <cellStyle name="Normal 14 2 3" xfId="835" xr:uid="{00000000-0005-0000-0000-000059030000}"/>
    <cellStyle name="Normal 14 2 3 2" xfId="836" xr:uid="{00000000-0005-0000-0000-00005A030000}"/>
    <cellStyle name="Normal 14 2 4" xfId="837" xr:uid="{00000000-0005-0000-0000-00005B030000}"/>
    <cellStyle name="Normal 14 2 5" xfId="838" xr:uid="{00000000-0005-0000-0000-00005C030000}"/>
    <cellStyle name="Normal 14 3" xfId="839" xr:uid="{00000000-0005-0000-0000-00005D030000}"/>
    <cellStyle name="Normal 14 3 2" xfId="840" xr:uid="{00000000-0005-0000-0000-00005E030000}"/>
    <cellStyle name="Normal 14 3 2 2" xfId="841" xr:uid="{00000000-0005-0000-0000-00005F030000}"/>
    <cellStyle name="Normal 14 3 2 2 2" xfId="842" xr:uid="{00000000-0005-0000-0000-000060030000}"/>
    <cellStyle name="Normal 14 3 2 3" xfId="843" xr:uid="{00000000-0005-0000-0000-000061030000}"/>
    <cellStyle name="Normal 14 3 2 4" xfId="844" xr:uid="{00000000-0005-0000-0000-000062030000}"/>
    <cellStyle name="Normal 14 3 3" xfId="845" xr:uid="{00000000-0005-0000-0000-000063030000}"/>
    <cellStyle name="Normal 14 3 3 2" xfId="846" xr:uid="{00000000-0005-0000-0000-000064030000}"/>
    <cellStyle name="Normal 14 3 4" xfId="847" xr:uid="{00000000-0005-0000-0000-000065030000}"/>
    <cellStyle name="Normal 14 3 5" xfId="848" xr:uid="{00000000-0005-0000-0000-000066030000}"/>
    <cellStyle name="Normal 14 4" xfId="849" xr:uid="{00000000-0005-0000-0000-000067030000}"/>
    <cellStyle name="Normal 14 4 2" xfId="850" xr:uid="{00000000-0005-0000-0000-000068030000}"/>
    <cellStyle name="Normal 14 4 2 2" xfId="851" xr:uid="{00000000-0005-0000-0000-000069030000}"/>
    <cellStyle name="Normal 14 4 2 2 2" xfId="852" xr:uid="{00000000-0005-0000-0000-00006A030000}"/>
    <cellStyle name="Normal 14 4 2 3" xfId="853" xr:uid="{00000000-0005-0000-0000-00006B030000}"/>
    <cellStyle name="Normal 14 4 2 4" xfId="854" xr:uid="{00000000-0005-0000-0000-00006C030000}"/>
    <cellStyle name="Normal 14 4 3" xfId="855" xr:uid="{00000000-0005-0000-0000-00006D030000}"/>
    <cellStyle name="Normal 14 4 3 2" xfId="856" xr:uid="{00000000-0005-0000-0000-00006E030000}"/>
    <cellStyle name="Normal 14 4 4" xfId="857" xr:uid="{00000000-0005-0000-0000-00006F030000}"/>
    <cellStyle name="Normal 14 4 5" xfId="858" xr:uid="{00000000-0005-0000-0000-000070030000}"/>
    <cellStyle name="Normal 14 5" xfId="859" xr:uid="{00000000-0005-0000-0000-000071030000}"/>
    <cellStyle name="Normal 14 5 2" xfId="860" xr:uid="{00000000-0005-0000-0000-000072030000}"/>
    <cellStyle name="Normal 14 5 2 2" xfId="861" xr:uid="{00000000-0005-0000-0000-000073030000}"/>
    <cellStyle name="Normal 14 5 2 2 2" xfId="862" xr:uid="{00000000-0005-0000-0000-000074030000}"/>
    <cellStyle name="Normal 14 5 2 3" xfId="863" xr:uid="{00000000-0005-0000-0000-000075030000}"/>
    <cellStyle name="Normal 14 5 2 4" xfId="864" xr:uid="{00000000-0005-0000-0000-000076030000}"/>
    <cellStyle name="Normal 14 5 3" xfId="865" xr:uid="{00000000-0005-0000-0000-000077030000}"/>
    <cellStyle name="Normal 14 5 3 2" xfId="866" xr:uid="{00000000-0005-0000-0000-000078030000}"/>
    <cellStyle name="Normal 14 5 4" xfId="867" xr:uid="{00000000-0005-0000-0000-000079030000}"/>
    <cellStyle name="Normal 14 5 5" xfId="868" xr:uid="{00000000-0005-0000-0000-00007A030000}"/>
    <cellStyle name="Normal 14 6" xfId="869" xr:uid="{00000000-0005-0000-0000-00007B030000}"/>
    <cellStyle name="Normal 14 6 2" xfId="870" xr:uid="{00000000-0005-0000-0000-00007C030000}"/>
    <cellStyle name="Normal 14 6 2 2" xfId="871" xr:uid="{00000000-0005-0000-0000-00007D030000}"/>
    <cellStyle name="Normal 14 6 3" xfId="872" xr:uid="{00000000-0005-0000-0000-00007E030000}"/>
    <cellStyle name="Normal 14 6 4" xfId="873" xr:uid="{00000000-0005-0000-0000-00007F030000}"/>
    <cellStyle name="Normal 14 7" xfId="874" xr:uid="{00000000-0005-0000-0000-000080030000}"/>
    <cellStyle name="Normal 14 7 2" xfId="875" xr:uid="{00000000-0005-0000-0000-000081030000}"/>
    <cellStyle name="Normal 14 8" xfId="876" xr:uid="{00000000-0005-0000-0000-000082030000}"/>
    <cellStyle name="Normal 14 9" xfId="877" xr:uid="{00000000-0005-0000-0000-000083030000}"/>
    <cellStyle name="Normal 14_Delinquencies" xfId="1470" xr:uid="{0FBEB7F8-6499-4A50-8E60-E29651A551E3}"/>
    <cellStyle name="Normal 15" xfId="878" xr:uid="{00000000-0005-0000-0000-000084030000}"/>
    <cellStyle name="Normal 15 2" xfId="879" xr:uid="{00000000-0005-0000-0000-000085030000}"/>
    <cellStyle name="Normal 15 2 2" xfId="880" xr:uid="{00000000-0005-0000-0000-000086030000}"/>
    <cellStyle name="Normal 15 2 2 2" xfId="881" xr:uid="{00000000-0005-0000-0000-000087030000}"/>
    <cellStyle name="Normal 15 2 2 2 2" xfId="882" xr:uid="{00000000-0005-0000-0000-000088030000}"/>
    <cellStyle name="Normal 15 2 2 3" xfId="883" xr:uid="{00000000-0005-0000-0000-000089030000}"/>
    <cellStyle name="Normal 15 2 2 4" xfId="884" xr:uid="{00000000-0005-0000-0000-00008A030000}"/>
    <cellStyle name="Normal 15 2 3" xfId="885" xr:uid="{00000000-0005-0000-0000-00008B030000}"/>
    <cellStyle name="Normal 15 2 3 2" xfId="886" xr:uid="{00000000-0005-0000-0000-00008C030000}"/>
    <cellStyle name="Normal 15 2 4" xfId="887" xr:uid="{00000000-0005-0000-0000-00008D030000}"/>
    <cellStyle name="Normal 15 2 5" xfId="888" xr:uid="{00000000-0005-0000-0000-00008E030000}"/>
    <cellStyle name="Normal 15 3" xfId="889" xr:uid="{00000000-0005-0000-0000-00008F030000}"/>
    <cellStyle name="Normal 15 3 2" xfId="890" xr:uid="{00000000-0005-0000-0000-000090030000}"/>
    <cellStyle name="Normal 15 3 2 2" xfId="891" xr:uid="{00000000-0005-0000-0000-000091030000}"/>
    <cellStyle name="Normal 15 3 2 2 2" xfId="892" xr:uid="{00000000-0005-0000-0000-000092030000}"/>
    <cellStyle name="Normal 15 3 2 3" xfId="893" xr:uid="{00000000-0005-0000-0000-000093030000}"/>
    <cellStyle name="Normal 15 3 2 4" xfId="894" xr:uid="{00000000-0005-0000-0000-000094030000}"/>
    <cellStyle name="Normal 15 3 3" xfId="895" xr:uid="{00000000-0005-0000-0000-000095030000}"/>
    <cellStyle name="Normal 15 3 3 2" xfId="896" xr:uid="{00000000-0005-0000-0000-000096030000}"/>
    <cellStyle name="Normal 15 3 4" xfId="897" xr:uid="{00000000-0005-0000-0000-000097030000}"/>
    <cellStyle name="Normal 15 3 5" xfId="898" xr:uid="{00000000-0005-0000-0000-000098030000}"/>
    <cellStyle name="Normal 15 4" xfId="899" xr:uid="{00000000-0005-0000-0000-000099030000}"/>
    <cellStyle name="Normal 15 4 2" xfId="900" xr:uid="{00000000-0005-0000-0000-00009A030000}"/>
    <cellStyle name="Normal 15 4 2 2" xfId="901" xr:uid="{00000000-0005-0000-0000-00009B030000}"/>
    <cellStyle name="Normal 15 4 2 2 2" xfId="902" xr:uid="{00000000-0005-0000-0000-00009C030000}"/>
    <cellStyle name="Normal 15 4 2 3" xfId="903" xr:uid="{00000000-0005-0000-0000-00009D030000}"/>
    <cellStyle name="Normal 15 4 2 4" xfId="904" xr:uid="{00000000-0005-0000-0000-00009E030000}"/>
    <cellStyle name="Normal 15 4 3" xfId="905" xr:uid="{00000000-0005-0000-0000-00009F030000}"/>
    <cellStyle name="Normal 15 4 3 2" xfId="906" xr:uid="{00000000-0005-0000-0000-0000A0030000}"/>
    <cellStyle name="Normal 15 4 4" xfId="907" xr:uid="{00000000-0005-0000-0000-0000A1030000}"/>
    <cellStyle name="Normal 15 4 5" xfId="908" xr:uid="{00000000-0005-0000-0000-0000A2030000}"/>
    <cellStyle name="Normal 15 5" xfId="909" xr:uid="{00000000-0005-0000-0000-0000A3030000}"/>
    <cellStyle name="Normal 15 5 2" xfId="910" xr:uid="{00000000-0005-0000-0000-0000A4030000}"/>
    <cellStyle name="Normal 15 5 2 2" xfId="911" xr:uid="{00000000-0005-0000-0000-0000A5030000}"/>
    <cellStyle name="Normal 15 5 2 2 2" xfId="912" xr:uid="{00000000-0005-0000-0000-0000A6030000}"/>
    <cellStyle name="Normal 15 5 2 3" xfId="913" xr:uid="{00000000-0005-0000-0000-0000A7030000}"/>
    <cellStyle name="Normal 15 5 2 4" xfId="914" xr:uid="{00000000-0005-0000-0000-0000A8030000}"/>
    <cellStyle name="Normal 15 5 3" xfId="915" xr:uid="{00000000-0005-0000-0000-0000A9030000}"/>
    <cellStyle name="Normal 15 5 3 2" xfId="916" xr:uid="{00000000-0005-0000-0000-0000AA030000}"/>
    <cellStyle name="Normal 15 5 4" xfId="917" xr:uid="{00000000-0005-0000-0000-0000AB030000}"/>
    <cellStyle name="Normal 15 5 5" xfId="918" xr:uid="{00000000-0005-0000-0000-0000AC030000}"/>
    <cellStyle name="Normal 15 6" xfId="919" xr:uid="{00000000-0005-0000-0000-0000AD030000}"/>
    <cellStyle name="Normal 15 6 2" xfId="920" xr:uid="{00000000-0005-0000-0000-0000AE030000}"/>
    <cellStyle name="Normal 15 6 2 2" xfId="921" xr:uid="{00000000-0005-0000-0000-0000AF030000}"/>
    <cellStyle name="Normal 15 6 3" xfId="922" xr:uid="{00000000-0005-0000-0000-0000B0030000}"/>
    <cellStyle name="Normal 15 6 4" xfId="923" xr:uid="{00000000-0005-0000-0000-0000B1030000}"/>
    <cellStyle name="Normal 15 7" xfId="924" xr:uid="{00000000-0005-0000-0000-0000B2030000}"/>
    <cellStyle name="Normal 15 7 2" xfId="925" xr:uid="{00000000-0005-0000-0000-0000B3030000}"/>
    <cellStyle name="Normal 15 8" xfId="926" xr:uid="{00000000-0005-0000-0000-0000B4030000}"/>
    <cellStyle name="Normal 15 9" xfId="927" xr:uid="{00000000-0005-0000-0000-0000B5030000}"/>
    <cellStyle name="Normal 15_Delinquencies" xfId="1471" xr:uid="{448219EC-6562-49F8-9CC0-43DAE3546BE7}"/>
    <cellStyle name="Normal 16" xfId="928" xr:uid="{00000000-0005-0000-0000-0000B6030000}"/>
    <cellStyle name="Normal 16 2" xfId="929" xr:uid="{00000000-0005-0000-0000-0000B7030000}"/>
    <cellStyle name="Normal 16 2 2" xfId="930" xr:uid="{00000000-0005-0000-0000-0000B8030000}"/>
    <cellStyle name="Normal 16 2 2 2" xfId="931" xr:uid="{00000000-0005-0000-0000-0000B9030000}"/>
    <cellStyle name="Normal 16 2 2 2 2" xfId="932" xr:uid="{00000000-0005-0000-0000-0000BA030000}"/>
    <cellStyle name="Normal 16 2 2 3" xfId="933" xr:uid="{00000000-0005-0000-0000-0000BB030000}"/>
    <cellStyle name="Normal 16 2 2 4" xfId="934" xr:uid="{00000000-0005-0000-0000-0000BC030000}"/>
    <cellStyle name="Normal 16 2 3" xfId="935" xr:uid="{00000000-0005-0000-0000-0000BD030000}"/>
    <cellStyle name="Normal 16 2 3 2" xfId="936" xr:uid="{00000000-0005-0000-0000-0000BE030000}"/>
    <cellStyle name="Normal 16 2 4" xfId="937" xr:uid="{00000000-0005-0000-0000-0000BF030000}"/>
    <cellStyle name="Normal 16 2 5" xfId="938" xr:uid="{00000000-0005-0000-0000-0000C0030000}"/>
    <cellStyle name="Normal 16 3" xfId="939" xr:uid="{00000000-0005-0000-0000-0000C1030000}"/>
    <cellStyle name="Normal 16 3 2" xfId="940" xr:uid="{00000000-0005-0000-0000-0000C2030000}"/>
    <cellStyle name="Normal 16 3 2 2" xfId="941" xr:uid="{00000000-0005-0000-0000-0000C3030000}"/>
    <cellStyle name="Normal 16 3 2 2 2" xfId="942" xr:uid="{00000000-0005-0000-0000-0000C4030000}"/>
    <cellStyle name="Normal 16 3 2 3" xfId="943" xr:uid="{00000000-0005-0000-0000-0000C5030000}"/>
    <cellStyle name="Normal 16 3 2 4" xfId="944" xr:uid="{00000000-0005-0000-0000-0000C6030000}"/>
    <cellStyle name="Normal 16 3 3" xfId="945" xr:uid="{00000000-0005-0000-0000-0000C7030000}"/>
    <cellStyle name="Normal 16 3 3 2" xfId="946" xr:uid="{00000000-0005-0000-0000-0000C8030000}"/>
    <cellStyle name="Normal 16 3 4" xfId="947" xr:uid="{00000000-0005-0000-0000-0000C9030000}"/>
    <cellStyle name="Normal 16 3 5" xfId="948" xr:uid="{00000000-0005-0000-0000-0000CA030000}"/>
    <cellStyle name="Normal 16 4" xfId="949" xr:uid="{00000000-0005-0000-0000-0000CB030000}"/>
    <cellStyle name="Normal 16 4 2" xfId="950" xr:uid="{00000000-0005-0000-0000-0000CC030000}"/>
    <cellStyle name="Normal 16 4 2 2" xfId="951" xr:uid="{00000000-0005-0000-0000-0000CD030000}"/>
    <cellStyle name="Normal 16 4 2 2 2" xfId="952" xr:uid="{00000000-0005-0000-0000-0000CE030000}"/>
    <cellStyle name="Normal 16 4 2 3" xfId="953" xr:uid="{00000000-0005-0000-0000-0000CF030000}"/>
    <cellStyle name="Normal 16 4 2 4" xfId="954" xr:uid="{00000000-0005-0000-0000-0000D0030000}"/>
    <cellStyle name="Normal 16 4 3" xfId="955" xr:uid="{00000000-0005-0000-0000-0000D1030000}"/>
    <cellStyle name="Normal 16 4 3 2" xfId="956" xr:uid="{00000000-0005-0000-0000-0000D2030000}"/>
    <cellStyle name="Normal 16 4 4" xfId="957" xr:uid="{00000000-0005-0000-0000-0000D3030000}"/>
    <cellStyle name="Normal 16 4 5" xfId="958" xr:uid="{00000000-0005-0000-0000-0000D4030000}"/>
    <cellStyle name="Normal 16 5" xfId="959" xr:uid="{00000000-0005-0000-0000-0000D5030000}"/>
    <cellStyle name="Normal 16 5 2" xfId="960" xr:uid="{00000000-0005-0000-0000-0000D6030000}"/>
    <cellStyle name="Normal 16 5 2 2" xfId="961" xr:uid="{00000000-0005-0000-0000-0000D7030000}"/>
    <cellStyle name="Normal 16 5 2 2 2" xfId="962" xr:uid="{00000000-0005-0000-0000-0000D8030000}"/>
    <cellStyle name="Normal 16 5 2 3" xfId="963" xr:uid="{00000000-0005-0000-0000-0000D9030000}"/>
    <cellStyle name="Normal 16 5 2 4" xfId="964" xr:uid="{00000000-0005-0000-0000-0000DA030000}"/>
    <cellStyle name="Normal 16 5 3" xfId="965" xr:uid="{00000000-0005-0000-0000-0000DB030000}"/>
    <cellStyle name="Normal 16 5 3 2" xfId="966" xr:uid="{00000000-0005-0000-0000-0000DC030000}"/>
    <cellStyle name="Normal 16 5 4" xfId="967" xr:uid="{00000000-0005-0000-0000-0000DD030000}"/>
    <cellStyle name="Normal 16 5 5" xfId="968" xr:uid="{00000000-0005-0000-0000-0000DE030000}"/>
    <cellStyle name="Normal 16 6" xfId="969" xr:uid="{00000000-0005-0000-0000-0000DF030000}"/>
    <cellStyle name="Normal 16 6 2" xfId="970" xr:uid="{00000000-0005-0000-0000-0000E0030000}"/>
    <cellStyle name="Normal 16 6 2 2" xfId="971" xr:uid="{00000000-0005-0000-0000-0000E1030000}"/>
    <cellStyle name="Normal 16 6 3" xfId="972" xr:uid="{00000000-0005-0000-0000-0000E2030000}"/>
    <cellStyle name="Normal 16 6 4" xfId="973" xr:uid="{00000000-0005-0000-0000-0000E3030000}"/>
    <cellStyle name="Normal 16 7" xfId="974" xr:uid="{00000000-0005-0000-0000-0000E4030000}"/>
    <cellStyle name="Normal 16 7 2" xfId="975" xr:uid="{00000000-0005-0000-0000-0000E5030000}"/>
    <cellStyle name="Normal 16 8" xfId="976" xr:uid="{00000000-0005-0000-0000-0000E6030000}"/>
    <cellStyle name="Normal 16 9" xfId="977" xr:uid="{00000000-0005-0000-0000-0000E7030000}"/>
    <cellStyle name="Normal 16_Delinquencies" xfId="1472" xr:uid="{59F68799-5A39-4A81-8619-292EA5F31A25}"/>
    <cellStyle name="Normal 17" xfId="978" xr:uid="{00000000-0005-0000-0000-0000E8030000}"/>
    <cellStyle name="Normal 17 2" xfId="979" xr:uid="{00000000-0005-0000-0000-0000E9030000}"/>
    <cellStyle name="Normal 17 2 2" xfId="980" xr:uid="{00000000-0005-0000-0000-0000EA030000}"/>
    <cellStyle name="Normal 17 2 2 2" xfId="981" xr:uid="{00000000-0005-0000-0000-0000EB030000}"/>
    <cellStyle name="Normal 17 2 2 2 2" xfId="982" xr:uid="{00000000-0005-0000-0000-0000EC030000}"/>
    <cellStyle name="Normal 17 2 2 3" xfId="983" xr:uid="{00000000-0005-0000-0000-0000ED030000}"/>
    <cellStyle name="Normal 17 2 2 4" xfId="984" xr:uid="{00000000-0005-0000-0000-0000EE030000}"/>
    <cellStyle name="Normal 17 2 3" xfId="985" xr:uid="{00000000-0005-0000-0000-0000EF030000}"/>
    <cellStyle name="Normal 17 2 3 2" xfId="986" xr:uid="{00000000-0005-0000-0000-0000F0030000}"/>
    <cellStyle name="Normal 17 2 4" xfId="987" xr:uid="{00000000-0005-0000-0000-0000F1030000}"/>
    <cellStyle name="Normal 17 2 5" xfId="988" xr:uid="{00000000-0005-0000-0000-0000F2030000}"/>
    <cellStyle name="Normal 17 3" xfId="989" xr:uid="{00000000-0005-0000-0000-0000F3030000}"/>
    <cellStyle name="Normal 17 3 2" xfId="990" xr:uid="{00000000-0005-0000-0000-0000F4030000}"/>
    <cellStyle name="Normal 17 3 2 2" xfId="991" xr:uid="{00000000-0005-0000-0000-0000F5030000}"/>
    <cellStyle name="Normal 17 3 2 2 2" xfId="992" xr:uid="{00000000-0005-0000-0000-0000F6030000}"/>
    <cellStyle name="Normal 17 3 2 3" xfId="993" xr:uid="{00000000-0005-0000-0000-0000F7030000}"/>
    <cellStyle name="Normal 17 3 2 4" xfId="994" xr:uid="{00000000-0005-0000-0000-0000F8030000}"/>
    <cellStyle name="Normal 17 3 3" xfId="995" xr:uid="{00000000-0005-0000-0000-0000F9030000}"/>
    <cellStyle name="Normal 17 3 3 2" xfId="996" xr:uid="{00000000-0005-0000-0000-0000FA030000}"/>
    <cellStyle name="Normal 17 3 4" xfId="997" xr:uid="{00000000-0005-0000-0000-0000FB030000}"/>
    <cellStyle name="Normal 17 3 5" xfId="998" xr:uid="{00000000-0005-0000-0000-0000FC030000}"/>
    <cellStyle name="Normal 17 4" xfId="999" xr:uid="{00000000-0005-0000-0000-0000FD030000}"/>
    <cellStyle name="Normal 17 4 2" xfId="1000" xr:uid="{00000000-0005-0000-0000-0000FE030000}"/>
    <cellStyle name="Normal 17 4 2 2" xfId="1001" xr:uid="{00000000-0005-0000-0000-0000FF030000}"/>
    <cellStyle name="Normal 17 4 2 2 2" xfId="1002" xr:uid="{00000000-0005-0000-0000-000000040000}"/>
    <cellStyle name="Normal 17 4 2 3" xfId="1003" xr:uid="{00000000-0005-0000-0000-000001040000}"/>
    <cellStyle name="Normal 17 4 2 4" xfId="1004" xr:uid="{00000000-0005-0000-0000-000002040000}"/>
    <cellStyle name="Normal 17 4 3" xfId="1005" xr:uid="{00000000-0005-0000-0000-000003040000}"/>
    <cellStyle name="Normal 17 4 3 2" xfId="1006" xr:uid="{00000000-0005-0000-0000-000004040000}"/>
    <cellStyle name="Normal 17 4 4" xfId="1007" xr:uid="{00000000-0005-0000-0000-000005040000}"/>
    <cellStyle name="Normal 17 4 5" xfId="1008" xr:uid="{00000000-0005-0000-0000-000006040000}"/>
    <cellStyle name="Normal 17 5" xfId="1009" xr:uid="{00000000-0005-0000-0000-000007040000}"/>
    <cellStyle name="Normal 17 5 2" xfId="1010" xr:uid="{00000000-0005-0000-0000-000008040000}"/>
    <cellStyle name="Normal 17 5 2 2" xfId="1011" xr:uid="{00000000-0005-0000-0000-000009040000}"/>
    <cellStyle name="Normal 17 5 2 2 2" xfId="1012" xr:uid="{00000000-0005-0000-0000-00000A040000}"/>
    <cellStyle name="Normal 17 5 2 3" xfId="1013" xr:uid="{00000000-0005-0000-0000-00000B040000}"/>
    <cellStyle name="Normal 17 5 2 4" xfId="1014" xr:uid="{00000000-0005-0000-0000-00000C040000}"/>
    <cellStyle name="Normal 17 5 3" xfId="1015" xr:uid="{00000000-0005-0000-0000-00000D040000}"/>
    <cellStyle name="Normal 17 5 3 2" xfId="1016" xr:uid="{00000000-0005-0000-0000-00000E040000}"/>
    <cellStyle name="Normal 17 5 4" xfId="1017" xr:uid="{00000000-0005-0000-0000-00000F040000}"/>
    <cellStyle name="Normal 17 5 5" xfId="1018" xr:uid="{00000000-0005-0000-0000-000010040000}"/>
    <cellStyle name="Normal 17 6" xfId="1019" xr:uid="{00000000-0005-0000-0000-000011040000}"/>
    <cellStyle name="Normal 17 6 2" xfId="1020" xr:uid="{00000000-0005-0000-0000-000012040000}"/>
    <cellStyle name="Normal 17 6 2 2" xfId="1021" xr:uid="{00000000-0005-0000-0000-000013040000}"/>
    <cellStyle name="Normal 17 6 3" xfId="1022" xr:uid="{00000000-0005-0000-0000-000014040000}"/>
    <cellStyle name="Normal 17 6 4" xfId="1023" xr:uid="{00000000-0005-0000-0000-000015040000}"/>
    <cellStyle name="Normal 17 7" xfId="1024" xr:uid="{00000000-0005-0000-0000-000016040000}"/>
    <cellStyle name="Normal 17 7 2" xfId="1025" xr:uid="{00000000-0005-0000-0000-000017040000}"/>
    <cellStyle name="Normal 17 8" xfId="1026" xr:uid="{00000000-0005-0000-0000-000018040000}"/>
    <cellStyle name="Normal 17 9" xfId="1027" xr:uid="{00000000-0005-0000-0000-000019040000}"/>
    <cellStyle name="Normal 17_Delinquencies" xfId="1473" xr:uid="{BB15868A-2320-498D-8618-DA3269317F2C}"/>
    <cellStyle name="Normal 18" xfId="1028" xr:uid="{00000000-0005-0000-0000-00001A040000}"/>
    <cellStyle name="Normal 18 2" xfId="1029" xr:uid="{00000000-0005-0000-0000-00001B040000}"/>
    <cellStyle name="Normal 18 2 2" xfId="1030" xr:uid="{00000000-0005-0000-0000-00001C040000}"/>
    <cellStyle name="Normal 18 2 2 2" xfId="1031" xr:uid="{00000000-0005-0000-0000-00001D040000}"/>
    <cellStyle name="Normal 18 2 2 2 2" xfId="1032" xr:uid="{00000000-0005-0000-0000-00001E040000}"/>
    <cellStyle name="Normal 18 2 2 3" xfId="1033" xr:uid="{00000000-0005-0000-0000-00001F040000}"/>
    <cellStyle name="Normal 18 2 2 4" xfId="1034" xr:uid="{00000000-0005-0000-0000-000020040000}"/>
    <cellStyle name="Normal 18 2 3" xfId="1035" xr:uid="{00000000-0005-0000-0000-000021040000}"/>
    <cellStyle name="Normal 18 2 3 2" xfId="1036" xr:uid="{00000000-0005-0000-0000-000022040000}"/>
    <cellStyle name="Normal 18 2 4" xfId="1037" xr:uid="{00000000-0005-0000-0000-000023040000}"/>
    <cellStyle name="Normal 18 2 5" xfId="1038" xr:uid="{00000000-0005-0000-0000-000024040000}"/>
    <cellStyle name="Normal 18 3" xfId="1039" xr:uid="{00000000-0005-0000-0000-000025040000}"/>
    <cellStyle name="Normal 18 3 2" xfId="1040" xr:uid="{00000000-0005-0000-0000-000026040000}"/>
    <cellStyle name="Normal 18 3 2 2" xfId="1041" xr:uid="{00000000-0005-0000-0000-000027040000}"/>
    <cellStyle name="Normal 18 3 2 2 2" xfId="1042" xr:uid="{00000000-0005-0000-0000-000028040000}"/>
    <cellStyle name="Normal 18 3 2 3" xfId="1043" xr:uid="{00000000-0005-0000-0000-000029040000}"/>
    <cellStyle name="Normal 18 3 2 4" xfId="1044" xr:uid="{00000000-0005-0000-0000-00002A040000}"/>
    <cellStyle name="Normal 18 3 3" xfId="1045" xr:uid="{00000000-0005-0000-0000-00002B040000}"/>
    <cellStyle name="Normal 18 3 3 2" xfId="1046" xr:uid="{00000000-0005-0000-0000-00002C040000}"/>
    <cellStyle name="Normal 18 3 4" xfId="1047" xr:uid="{00000000-0005-0000-0000-00002D040000}"/>
    <cellStyle name="Normal 18 3 5" xfId="1048" xr:uid="{00000000-0005-0000-0000-00002E040000}"/>
    <cellStyle name="Normal 18 4" xfId="1049" xr:uid="{00000000-0005-0000-0000-00002F040000}"/>
    <cellStyle name="Normal 18 4 2" xfId="1050" xr:uid="{00000000-0005-0000-0000-000030040000}"/>
    <cellStyle name="Normal 18 4 2 2" xfId="1051" xr:uid="{00000000-0005-0000-0000-000031040000}"/>
    <cellStyle name="Normal 18 4 2 2 2" xfId="1052" xr:uid="{00000000-0005-0000-0000-000032040000}"/>
    <cellStyle name="Normal 18 4 2 3" xfId="1053" xr:uid="{00000000-0005-0000-0000-000033040000}"/>
    <cellStyle name="Normal 18 4 2 4" xfId="1054" xr:uid="{00000000-0005-0000-0000-000034040000}"/>
    <cellStyle name="Normal 18 4 3" xfId="1055" xr:uid="{00000000-0005-0000-0000-000035040000}"/>
    <cellStyle name="Normal 18 4 3 2" xfId="1056" xr:uid="{00000000-0005-0000-0000-000036040000}"/>
    <cellStyle name="Normal 18 4 4" xfId="1057" xr:uid="{00000000-0005-0000-0000-000037040000}"/>
    <cellStyle name="Normal 18 4 5" xfId="1058" xr:uid="{00000000-0005-0000-0000-000038040000}"/>
    <cellStyle name="Normal 18 5" xfId="1059" xr:uid="{00000000-0005-0000-0000-000039040000}"/>
    <cellStyle name="Normal 18 5 2" xfId="1060" xr:uid="{00000000-0005-0000-0000-00003A040000}"/>
    <cellStyle name="Normal 18 5 2 2" xfId="1061" xr:uid="{00000000-0005-0000-0000-00003B040000}"/>
    <cellStyle name="Normal 18 5 2 2 2" xfId="1062" xr:uid="{00000000-0005-0000-0000-00003C040000}"/>
    <cellStyle name="Normal 18 5 2 3" xfId="1063" xr:uid="{00000000-0005-0000-0000-00003D040000}"/>
    <cellStyle name="Normal 18 5 2 4" xfId="1064" xr:uid="{00000000-0005-0000-0000-00003E040000}"/>
    <cellStyle name="Normal 18 5 3" xfId="1065" xr:uid="{00000000-0005-0000-0000-00003F040000}"/>
    <cellStyle name="Normal 18 5 3 2" xfId="1066" xr:uid="{00000000-0005-0000-0000-000040040000}"/>
    <cellStyle name="Normal 18 5 4" xfId="1067" xr:uid="{00000000-0005-0000-0000-000041040000}"/>
    <cellStyle name="Normal 18 5 5" xfId="1068" xr:uid="{00000000-0005-0000-0000-000042040000}"/>
    <cellStyle name="Normal 18 6" xfId="1069" xr:uid="{00000000-0005-0000-0000-000043040000}"/>
    <cellStyle name="Normal 18 6 2" xfId="1070" xr:uid="{00000000-0005-0000-0000-000044040000}"/>
    <cellStyle name="Normal 18 6 2 2" xfId="1071" xr:uid="{00000000-0005-0000-0000-000045040000}"/>
    <cellStyle name="Normal 18 6 3" xfId="1072" xr:uid="{00000000-0005-0000-0000-000046040000}"/>
    <cellStyle name="Normal 18 6 4" xfId="1073" xr:uid="{00000000-0005-0000-0000-000047040000}"/>
    <cellStyle name="Normal 18 7" xfId="1074" xr:uid="{00000000-0005-0000-0000-000048040000}"/>
    <cellStyle name="Normal 18 7 2" xfId="1075" xr:uid="{00000000-0005-0000-0000-000049040000}"/>
    <cellStyle name="Normal 18 8" xfId="1076" xr:uid="{00000000-0005-0000-0000-00004A040000}"/>
    <cellStyle name="Normal 18 9" xfId="1077" xr:uid="{00000000-0005-0000-0000-00004B040000}"/>
    <cellStyle name="Normal 18_Delinquencies" xfId="1474" xr:uid="{AD2F3BE2-38A0-4031-B77C-E43CDC645CFC}"/>
    <cellStyle name="Normal 19" xfId="1078" xr:uid="{00000000-0005-0000-0000-00004C040000}"/>
    <cellStyle name="Normal 19 2" xfId="1079" xr:uid="{00000000-0005-0000-0000-00004D040000}"/>
    <cellStyle name="Normal 2" xfId="3" xr:uid="{00000000-0005-0000-0000-00004E040000}"/>
    <cellStyle name="Normal 2 10" xfId="1080" xr:uid="{00000000-0005-0000-0000-00004F040000}"/>
    <cellStyle name="Normal 2 2" xfId="1081" xr:uid="{00000000-0005-0000-0000-000050040000}"/>
    <cellStyle name="Normal 2 2 2" xfId="1082" xr:uid="{00000000-0005-0000-0000-000051040000}"/>
    <cellStyle name="Normal 2 2 3" xfId="1083" xr:uid="{00000000-0005-0000-0000-000052040000}"/>
    <cellStyle name="Normal 2 3" xfId="1084" xr:uid="{00000000-0005-0000-0000-000053040000}"/>
    <cellStyle name="Normal 2 3 2" xfId="1085" xr:uid="{00000000-0005-0000-0000-000054040000}"/>
    <cellStyle name="Normal 2 4" xfId="1086" xr:uid="{00000000-0005-0000-0000-000055040000}"/>
    <cellStyle name="Normal 2 5" xfId="1087" xr:uid="{00000000-0005-0000-0000-000056040000}"/>
    <cellStyle name="Normal 2 6" xfId="1088" xr:uid="{00000000-0005-0000-0000-000057040000}"/>
    <cellStyle name="Normal 20" xfId="1089" xr:uid="{00000000-0005-0000-0000-000058040000}"/>
    <cellStyle name="Normal 20 2" xfId="1090" xr:uid="{00000000-0005-0000-0000-000059040000}"/>
    <cellStyle name="Normal 20_Delinquencies" xfId="1475" xr:uid="{E997CBD9-236D-4D78-9AF3-E6ED0C97FA8B}"/>
    <cellStyle name="Normal 21" xfId="1091" xr:uid="{00000000-0005-0000-0000-00005A040000}"/>
    <cellStyle name="Normal 21 2" xfId="1092" xr:uid="{00000000-0005-0000-0000-00005B040000}"/>
    <cellStyle name="Normal 22" xfId="1093" xr:uid="{00000000-0005-0000-0000-00005C040000}"/>
    <cellStyle name="Normal 22 2" xfId="1094" xr:uid="{00000000-0005-0000-0000-00005D040000}"/>
    <cellStyle name="Normal 23" xfId="1095" xr:uid="{00000000-0005-0000-0000-00005E040000}"/>
    <cellStyle name="Normal 23 2" xfId="1096" xr:uid="{00000000-0005-0000-0000-00005F040000}"/>
    <cellStyle name="Normal 23 3" xfId="1097" xr:uid="{00000000-0005-0000-0000-000060040000}"/>
    <cellStyle name="Normal 24" xfId="1098" xr:uid="{00000000-0005-0000-0000-000061040000}"/>
    <cellStyle name="Normal 24 2" xfId="1099" xr:uid="{00000000-0005-0000-0000-000062040000}"/>
    <cellStyle name="Normal 25" xfId="1100" xr:uid="{00000000-0005-0000-0000-000063040000}"/>
    <cellStyle name="Normal 25 2" xfId="1101" xr:uid="{00000000-0005-0000-0000-000064040000}"/>
    <cellStyle name="Normal 26" xfId="1102" xr:uid="{00000000-0005-0000-0000-000065040000}"/>
    <cellStyle name="Normal 26 2" xfId="1103" xr:uid="{00000000-0005-0000-0000-000066040000}"/>
    <cellStyle name="Normal 26 3" xfId="1104" xr:uid="{00000000-0005-0000-0000-000067040000}"/>
    <cellStyle name="Normal 26 3 2" xfId="1105" xr:uid="{00000000-0005-0000-0000-000068040000}"/>
    <cellStyle name="Normal 26 3 2 2" xfId="1106" xr:uid="{00000000-0005-0000-0000-000069040000}"/>
    <cellStyle name="Normal 26 3 3" xfId="1107" xr:uid="{00000000-0005-0000-0000-00006A040000}"/>
    <cellStyle name="Normal 26 3 4" xfId="1108" xr:uid="{00000000-0005-0000-0000-00006B040000}"/>
    <cellStyle name="Normal 26 4" xfId="1109" xr:uid="{00000000-0005-0000-0000-00006C040000}"/>
    <cellStyle name="Normal 26 4 2" xfId="1110" xr:uid="{00000000-0005-0000-0000-00006D040000}"/>
    <cellStyle name="Normal 26 5" xfId="1111" xr:uid="{00000000-0005-0000-0000-00006E040000}"/>
    <cellStyle name="Normal 26 6" xfId="1112" xr:uid="{00000000-0005-0000-0000-00006F040000}"/>
    <cellStyle name="Normal 26_Delinquencies" xfId="1476" xr:uid="{CB6DFCB5-05FB-4B74-8C9D-C81EBEE9BE49}"/>
    <cellStyle name="Normal 27" xfId="1113" xr:uid="{00000000-0005-0000-0000-000070040000}"/>
    <cellStyle name="Normal 27 2" xfId="1114" xr:uid="{00000000-0005-0000-0000-000071040000}"/>
    <cellStyle name="Normal 27 3" xfId="1115" xr:uid="{00000000-0005-0000-0000-000072040000}"/>
    <cellStyle name="Normal 27 3 2" xfId="1116" xr:uid="{00000000-0005-0000-0000-000073040000}"/>
    <cellStyle name="Normal 27 3 2 2" xfId="1117" xr:uid="{00000000-0005-0000-0000-000074040000}"/>
    <cellStyle name="Normal 27 3 3" xfId="1118" xr:uid="{00000000-0005-0000-0000-000075040000}"/>
    <cellStyle name="Normal 27 3 4" xfId="1119" xr:uid="{00000000-0005-0000-0000-000076040000}"/>
    <cellStyle name="Normal 27 4" xfId="1120" xr:uid="{00000000-0005-0000-0000-000077040000}"/>
    <cellStyle name="Normal 27 4 2" xfId="1121" xr:uid="{00000000-0005-0000-0000-000078040000}"/>
    <cellStyle name="Normal 27 5" xfId="1122" xr:uid="{00000000-0005-0000-0000-000079040000}"/>
    <cellStyle name="Normal 27 6" xfId="1123" xr:uid="{00000000-0005-0000-0000-00007A040000}"/>
    <cellStyle name="Normal 27_Delinquencies" xfId="1477" xr:uid="{65F13380-A16C-4603-B527-7F1E5FA7E6EB}"/>
    <cellStyle name="Normal 28" xfId="1124" xr:uid="{00000000-0005-0000-0000-00007B040000}"/>
    <cellStyle name="Normal 29" xfId="1125" xr:uid="{00000000-0005-0000-0000-00007C040000}"/>
    <cellStyle name="Normal 3" xfId="1126" xr:uid="{00000000-0005-0000-0000-00007D040000}"/>
    <cellStyle name="Normal 3 2" xfId="1127" xr:uid="{00000000-0005-0000-0000-00007E040000}"/>
    <cellStyle name="Normal 3 3" xfId="1128" xr:uid="{00000000-0005-0000-0000-00007F040000}"/>
    <cellStyle name="Normal 30" xfId="1129" xr:uid="{00000000-0005-0000-0000-000080040000}"/>
    <cellStyle name="Normal 31" xfId="1130" xr:uid="{00000000-0005-0000-0000-000081040000}"/>
    <cellStyle name="Normal 32" xfId="1131" xr:uid="{00000000-0005-0000-0000-000082040000}"/>
    <cellStyle name="Normal 32 2" xfId="1132" xr:uid="{00000000-0005-0000-0000-000083040000}"/>
    <cellStyle name="Normal 32 2 2" xfId="1133" xr:uid="{00000000-0005-0000-0000-000084040000}"/>
    <cellStyle name="Normal 32 2 2 2" xfId="1134" xr:uid="{00000000-0005-0000-0000-000085040000}"/>
    <cellStyle name="Normal 32 2 3" xfId="1135" xr:uid="{00000000-0005-0000-0000-000086040000}"/>
    <cellStyle name="Normal 32 2 4" xfId="1136" xr:uid="{00000000-0005-0000-0000-000087040000}"/>
    <cellStyle name="Normal 32 3" xfId="1137" xr:uid="{00000000-0005-0000-0000-000088040000}"/>
    <cellStyle name="Normal 32 3 2" xfId="1138" xr:uid="{00000000-0005-0000-0000-000089040000}"/>
    <cellStyle name="Normal 32 4" xfId="1139" xr:uid="{00000000-0005-0000-0000-00008A040000}"/>
    <cellStyle name="Normal 32 5" xfId="1140" xr:uid="{00000000-0005-0000-0000-00008B040000}"/>
    <cellStyle name="Normal 32_Delinquencies" xfId="1478" xr:uid="{CB63050D-6DC0-4489-9B08-1476FD6BB5F5}"/>
    <cellStyle name="Normal 33" xfId="1141" xr:uid="{00000000-0005-0000-0000-00008C040000}"/>
    <cellStyle name="Normal 33 2" xfId="1142" xr:uid="{00000000-0005-0000-0000-00008D040000}"/>
    <cellStyle name="Normal 33 2 2" xfId="1143" xr:uid="{00000000-0005-0000-0000-00008E040000}"/>
    <cellStyle name="Normal 33 2 2 2" xfId="1144" xr:uid="{00000000-0005-0000-0000-00008F040000}"/>
    <cellStyle name="Normal 33 2 3" xfId="1145" xr:uid="{00000000-0005-0000-0000-000090040000}"/>
    <cellStyle name="Normal 33 2 4" xfId="1146" xr:uid="{00000000-0005-0000-0000-000091040000}"/>
    <cellStyle name="Normal 33 3" xfId="1147" xr:uid="{00000000-0005-0000-0000-000092040000}"/>
    <cellStyle name="Normal 33 3 2" xfId="1148" xr:uid="{00000000-0005-0000-0000-000093040000}"/>
    <cellStyle name="Normal 33 4" xfId="1149" xr:uid="{00000000-0005-0000-0000-000094040000}"/>
    <cellStyle name="Normal 33 5" xfId="1150" xr:uid="{00000000-0005-0000-0000-000095040000}"/>
    <cellStyle name="Normal 33_Delinquencies" xfId="1479" xr:uid="{C505F45D-F5E4-4D94-B2FA-9F4A0350C96A}"/>
    <cellStyle name="Normal 34" xfId="1151" xr:uid="{00000000-0005-0000-0000-000096040000}"/>
    <cellStyle name="Normal 34 2" xfId="1152" xr:uid="{00000000-0005-0000-0000-000097040000}"/>
    <cellStyle name="Normal 34 2 2" xfId="1153" xr:uid="{00000000-0005-0000-0000-000098040000}"/>
    <cellStyle name="Normal 34 2 2 2" xfId="1154" xr:uid="{00000000-0005-0000-0000-000099040000}"/>
    <cellStyle name="Normal 34 2 3" xfId="1155" xr:uid="{00000000-0005-0000-0000-00009A040000}"/>
    <cellStyle name="Normal 34 2 4" xfId="1156" xr:uid="{00000000-0005-0000-0000-00009B040000}"/>
    <cellStyle name="Normal 34 3" xfId="1157" xr:uid="{00000000-0005-0000-0000-00009C040000}"/>
    <cellStyle name="Normal 34 3 2" xfId="1158" xr:uid="{00000000-0005-0000-0000-00009D040000}"/>
    <cellStyle name="Normal 34 4" xfId="1159" xr:uid="{00000000-0005-0000-0000-00009E040000}"/>
    <cellStyle name="Normal 34 5" xfId="1160" xr:uid="{00000000-0005-0000-0000-00009F040000}"/>
    <cellStyle name="Normal 34_Delinquencies" xfId="1480" xr:uid="{890A5151-448F-43BE-876B-13CC6BDFBBB2}"/>
    <cellStyle name="Normal 35" xfId="1161" xr:uid="{00000000-0005-0000-0000-0000A0040000}"/>
    <cellStyle name="Normal 35 2" xfId="1162" xr:uid="{00000000-0005-0000-0000-0000A1040000}"/>
    <cellStyle name="Normal 35 2 2" xfId="1163" xr:uid="{00000000-0005-0000-0000-0000A2040000}"/>
    <cellStyle name="Normal 35 2 2 2" xfId="1164" xr:uid="{00000000-0005-0000-0000-0000A3040000}"/>
    <cellStyle name="Normal 35 2 3" xfId="1165" xr:uid="{00000000-0005-0000-0000-0000A4040000}"/>
    <cellStyle name="Normal 35 2 4" xfId="1166" xr:uid="{00000000-0005-0000-0000-0000A5040000}"/>
    <cellStyle name="Normal 35 3" xfId="1167" xr:uid="{00000000-0005-0000-0000-0000A6040000}"/>
    <cellStyle name="Normal 35 3 2" xfId="1168" xr:uid="{00000000-0005-0000-0000-0000A7040000}"/>
    <cellStyle name="Normal 35 4" xfId="1169" xr:uid="{00000000-0005-0000-0000-0000A8040000}"/>
    <cellStyle name="Normal 35 5" xfId="1170" xr:uid="{00000000-0005-0000-0000-0000A9040000}"/>
    <cellStyle name="Normal 35_Delinquencies" xfId="1481" xr:uid="{71FF6563-E909-411B-A1E4-8AF288B68C23}"/>
    <cellStyle name="Normal 36" xfId="1171" xr:uid="{00000000-0005-0000-0000-0000AA040000}"/>
    <cellStyle name="Normal 36 2" xfId="1172" xr:uid="{00000000-0005-0000-0000-0000AB040000}"/>
    <cellStyle name="Normal 36 2 2" xfId="1173" xr:uid="{00000000-0005-0000-0000-0000AC040000}"/>
    <cellStyle name="Normal 36 2 2 2" xfId="1174" xr:uid="{00000000-0005-0000-0000-0000AD040000}"/>
    <cellStyle name="Normal 36 2 3" xfId="1175" xr:uid="{00000000-0005-0000-0000-0000AE040000}"/>
    <cellStyle name="Normal 36 2 4" xfId="1176" xr:uid="{00000000-0005-0000-0000-0000AF040000}"/>
    <cellStyle name="Normal 36 3" xfId="1177" xr:uid="{00000000-0005-0000-0000-0000B0040000}"/>
    <cellStyle name="Normal 36 3 2" xfId="1178" xr:uid="{00000000-0005-0000-0000-0000B1040000}"/>
    <cellStyle name="Normal 36 4" xfId="1179" xr:uid="{00000000-0005-0000-0000-0000B2040000}"/>
    <cellStyle name="Normal 36 5" xfId="1180" xr:uid="{00000000-0005-0000-0000-0000B3040000}"/>
    <cellStyle name="Normal 36_Delinquencies" xfId="1482" xr:uid="{5F1B3F01-256A-4DFB-88C6-C494099E4F61}"/>
    <cellStyle name="Normal 37" xfId="1181" xr:uid="{00000000-0005-0000-0000-0000B4040000}"/>
    <cellStyle name="Normal 38" xfId="1182" xr:uid="{00000000-0005-0000-0000-0000B5040000}"/>
    <cellStyle name="Normal 39" xfId="1183" xr:uid="{00000000-0005-0000-0000-0000B6040000}"/>
    <cellStyle name="Normal 4" xfId="1184" xr:uid="{00000000-0005-0000-0000-0000B7040000}"/>
    <cellStyle name="Normal 4 2" xfId="1185" xr:uid="{00000000-0005-0000-0000-0000B8040000}"/>
    <cellStyle name="Normal 4_Delinquencies" xfId="1483" xr:uid="{9A78E80A-62D3-4FA1-9A9C-7844556B71A1}"/>
    <cellStyle name="Normal 40" xfId="1186" xr:uid="{00000000-0005-0000-0000-0000B9040000}"/>
    <cellStyle name="Normal 41" xfId="1187" xr:uid="{00000000-0005-0000-0000-0000BA040000}"/>
    <cellStyle name="Normal 42" xfId="1188" xr:uid="{00000000-0005-0000-0000-0000BB040000}"/>
    <cellStyle name="Normal 43" xfId="1189" xr:uid="{00000000-0005-0000-0000-0000BC040000}"/>
    <cellStyle name="Normal 44" xfId="1428" xr:uid="{00000000-0005-0000-0000-0000BD040000}"/>
    <cellStyle name="Normal 45" xfId="1429" xr:uid="{00000000-0005-0000-0000-0000BE040000}"/>
    <cellStyle name="Normal 46" xfId="1430" xr:uid="{00000000-0005-0000-0000-0000BF040000}"/>
    <cellStyle name="Normal 47" xfId="1431" xr:uid="{00000000-0005-0000-0000-0000C0040000}"/>
    <cellStyle name="Normal 48" xfId="1432" xr:uid="{00000000-0005-0000-0000-0000C1040000}"/>
    <cellStyle name="Normal 49" xfId="1433" xr:uid="{00000000-0005-0000-0000-0000C2040000}"/>
    <cellStyle name="Normal 5" xfId="1190" xr:uid="{00000000-0005-0000-0000-0000C3040000}"/>
    <cellStyle name="Normal 50" xfId="1434" xr:uid="{00000000-0005-0000-0000-0000C4040000}"/>
    <cellStyle name="Normal 51" xfId="1435" xr:uid="{00000000-0005-0000-0000-0000C5040000}"/>
    <cellStyle name="Normal 52" xfId="1436" xr:uid="{00000000-0005-0000-0000-0000C6040000}"/>
    <cellStyle name="Normal 53" xfId="1437" xr:uid="{00000000-0005-0000-0000-0000C7040000}"/>
    <cellStyle name="Normal 54" xfId="1438" xr:uid="{00000000-0005-0000-0000-0000C8040000}"/>
    <cellStyle name="Normal 55" xfId="1439" xr:uid="{00000000-0005-0000-0000-0000C9040000}"/>
    <cellStyle name="Normal 56" xfId="1440" xr:uid="{00000000-0005-0000-0000-0000CA040000}"/>
    <cellStyle name="Normal 57" xfId="1441" xr:uid="{00000000-0005-0000-0000-0000CB040000}"/>
    <cellStyle name="Normal 58" xfId="1442" xr:uid="{00000000-0005-0000-0000-0000CC040000}"/>
    <cellStyle name="Normal 59" xfId="1443" xr:uid="{00000000-0005-0000-0000-0000CD040000}"/>
    <cellStyle name="Normal 6" xfId="1191" xr:uid="{00000000-0005-0000-0000-0000CE040000}"/>
    <cellStyle name="Normal 60" xfId="1444" xr:uid="{00000000-0005-0000-0000-0000CF040000}"/>
    <cellStyle name="Normal 61" xfId="1445" xr:uid="{00000000-0005-0000-0000-0000D0040000}"/>
    <cellStyle name="Normal 62" xfId="1446" xr:uid="{00000000-0005-0000-0000-0000D1040000}"/>
    <cellStyle name="Normal 63" xfId="1447" xr:uid="{00000000-0005-0000-0000-0000D2040000}"/>
    <cellStyle name="Normal 7" xfId="1192" xr:uid="{00000000-0005-0000-0000-0000D3040000}"/>
    <cellStyle name="Normal 7 2" xfId="1193" xr:uid="{00000000-0005-0000-0000-0000D4040000}"/>
    <cellStyle name="Normal 7 2 2" xfId="1194" xr:uid="{00000000-0005-0000-0000-0000D5040000}"/>
    <cellStyle name="Normal 7 2 2 2" xfId="1195" xr:uid="{00000000-0005-0000-0000-0000D6040000}"/>
    <cellStyle name="Normal 7 2 2 2 2" xfId="1196" xr:uid="{00000000-0005-0000-0000-0000D7040000}"/>
    <cellStyle name="Normal 7 2 2 3" xfId="1197" xr:uid="{00000000-0005-0000-0000-0000D8040000}"/>
    <cellStyle name="Normal 7 2 2 4" xfId="1198" xr:uid="{00000000-0005-0000-0000-0000D9040000}"/>
    <cellStyle name="Normal 7 2 3" xfId="1199" xr:uid="{00000000-0005-0000-0000-0000DA040000}"/>
    <cellStyle name="Normal 7 2 3 2" xfId="1200" xr:uid="{00000000-0005-0000-0000-0000DB040000}"/>
    <cellStyle name="Normal 7 2 4" xfId="1201" xr:uid="{00000000-0005-0000-0000-0000DC040000}"/>
    <cellStyle name="Normal 7 2 5" xfId="1202" xr:uid="{00000000-0005-0000-0000-0000DD040000}"/>
    <cellStyle name="Normal 7 3" xfId="1203" xr:uid="{00000000-0005-0000-0000-0000DE040000}"/>
    <cellStyle name="Normal 7 3 2" xfId="1204" xr:uid="{00000000-0005-0000-0000-0000DF040000}"/>
    <cellStyle name="Normal 7 3 2 2" xfId="1205" xr:uid="{00000000-0005-0000-0000-0000E0040000}"/>
    <cellStyle name="Normal 7 3 2 2 2" xfId="1206" xr:uid="{00000000-0005-0000-0000-0000E1040000}"/>
    <cellStyle name="Normal 7 3 2 3" xfId="1207" xr:uid="{00000000-0005-0000-0000-0000E2040000}"/>
    <cellStyle name="Normal 7 3 2 4" xfId="1208" xr:uid="{00000000-0005-0000-0000-0000E3040000}"/>
    <cellStyle name="Normal 7 3 3" xfId="1209" xr:uid="{00000000-0005-0000-0000-0000E4040000}"/>
    <cellStyle name="Normal 7 3 3 2" xfId="1210" xr:uid="{00000000-0005-0000-0000-0000E5040000}"/>
    <cellStyle name="Normal 7 3 4" xfId="1211" xr:uid="{00000000-0005-0000-0000-0000E6040000}"/>
    <cellStyle name="Normal 7 3 5" xfId="1212" xr:uid="{00000000-0005-0000-0000-0000E7040000}"/>
    <cellStyle name="Normal 7 4" xfId="1213" xr:uid="{00000000-0005-0000-0000-0000E8040000}"/>
    <cellStyle name="Normal 7 4 2" xfId="1214" xr:uid="{00000000-0005-0000-0000-0000E9040000}"/>
    <cellStyle name="Normal 7 4 2 2" xfId="1215" xr:uid="{00000000-0005-0000-0000-0000EA040000}"/>
    <cellStyle name="Normal 7 4 2 2 2" xfId="1216" xr:uid="{00000000-0005-0000-0000-0000EB040000}"/>
    <cellStyle name="Normal 7 4 2 3" xfId="1217" xr:uid="{00000000-0005-0000-0000-0000EC040000}"/>
    <cellStyle name="Normal 7 4 2 4" xfId="1218" xr:uid="{00000000-0005-0000-0000-0000ED040000}"/>
    <cellStyle name="Normal 7 4 3" xfId="1219" xr:uid="{00000000-0005-0000-0000-0000EE040000}"/>
    <cellStyle name="Normal 7 4 3 2" xfId="1220" xr:uid="{00000000-0005-0000-0000-0000EF040000}"/>
    <cellStyle name="Normal 7 4 4" xfId="1221" xr:uid="{00000000-0005-0000-0000-0000F0040000}"/>
    <cellStyle name="Normal 7 4 5" xfId="1222" xr:uid="{00000000-0005-0000-0000-0000F1040000}"/>
    <cellStyle name="Normal 7 5" xfId="1223" xr:uid="{00000000-0005-0000-0000-0000F2040000}"/>
    <cellStyle name="Normal 7 5 2" xfId="1224" xr:uid="{00000000-0005-0000-0000-0000F3040000}"/>
    <cellStyle name="Normal 7 5 2 2" xfId="1225" xr:uid="{00000000-0005-0000-0000-0000F4040000}"/>
    <cellStyle name="Normal 7 5 2 2 2" xfId="1226" xr:uid="{00000000-0005-0000-0000-0000F5040000}"/>
    <cellStyle name="Normal 7 5 2 3" xfId="1227" xr:uid="{00000000-0005-0000-0000-0000F6040000}"/>
    <cellStyle name="Normal 7 5 2 4" xfId="1228" xr:uid="{00000000-0005-0000-0000-0000F7040000}"/>
    <cellStyle name="Normal 7 5 3" xfId="1229" xr:uid="{00000000-0005-0000-0000-0000F8040000}"/>
    <cellStyle name="Normal 7 5 3 2" xfId="1230" xr:uid="{00000000-0005-0000-0000-0000F9040000}"/>
    <cellStyle name="Normal 7 5 4" xfId="1231" xr:uid="{00000000-0005-0000-0000-0000FA040000}"/>
    <cellStyle name="Normal 7 5 5" xfId="1232" xr:uid="{00000000-0005-0000-0000-0000FB040000}"/>
    <cellStyle name="Normal 7 6" xfId="1233" xr:uid="{00000000-0005-0000-0000-0000FC040000}"/>
    <cellStyle name="Normal 7 6 2" xfId="1234" xr:uid="{00000000-0005-0000-0000-0000FD040000}"/>
    <cellStyle name="Normal 7 6 2 2" xfId="1235" xr:uid="{00000000-0005-0000-0000-0000FE040000}"/>
    <cellStyle name="Normal 7 6 3" xfId="1236" xr:uid="{00000000-0005-0000-0000-0000FF040000}"/>
    <cellStyle name="Normal 7 6 4" xfId="1237" xr:uid="{00000000-0005-0000-0000-000000050000}"/>
    <cellStyle name="Normal 7 7" xfId="1238" xr:uid="{00000000-0005-0000-0000-000001050000}"/>
    <cellStyle name="Normal 7 7 2" xfId="1239" xr:uid="{00000000-0005-0000-0000-000002050000}"/>
    <cellStyle name="Normal 7 8" xfId="1240" xr:uid="{00000000-0005-0000-0000-000003050000}"/>
    <cellStyle name="Normal 7 9" xfId="1241" xr:uid="{00000000-0005-0000-0000-000004050000}"/>
    <cellStyle name="Normal 7_Delinquencies" xfId="1484" xr:uid="{4E898474-8DF4-419C-AAD2-61EB0E4DA368}"/>
    <cellStyle name="Normal 8" xfId="1242" xr:uid="{00000000-0005-0000-0000-000005050000}"/>
    <cellStyle name="Normal 8 2" xfId="1243" xr:uid="{00000000-0005-0000-0000-000006050000}"/>
    <cellStyle name="Normal 8 2 2" xfId="1244" xr:uid="{00000000-0005-0000-0000-000007050000}"/>
    <cellStyle name="Normal 8 2 2 2" xfId="1245" xr:uid="{00000000-0005-0000-0000-000008050000}"/>
    <cellStyle name="Normal 8 2 2 2 2" xfId="1246" xr:uid="{00000000-0005-0000-0000-000009050000}"/>
    <cellStyle name="Normal 8 2 2 3" xfId="1247" xr:uid="{00000000-0005-0000-0000-00000A050000}"/>
    <cellStyle name="Normal 8 2 2 4" xfId="1248" xr:uid="{00000000-0005-0000-0000-00000B050000}"/>
    <cellStyle name="Normal 8 2 3" xfId="1249" xr:uid="{00000000-0005-0000-0000-00000C050000}"/>
    <cellStyle name="Normal 8 2 3 2" xfId="1250" xr:uid="{00000000-0005-0000-0000-00000D050000}"/>
    <cellStyle name="Normal 8 2 4" xfId="1251" xr:uid="{00000000-0005-0000-0000-00000E050000}"/>
    <cellStyle name="Normal 8 2 5" xfId="1252" xr:uid="{00000000-0005-0000-0000-00000F050000}"/>
    <cellStyle name="Normal 8 3" xfId="1253" xr:uid="{00000000-0005-0000-0000-000010050000}"/>
    <cellStyle name="Normal 8 3 2" xfId="1254" xr:uid="{00000000-0005-0000-0000-000011050000}"/>
    <cellStyle name="Normal 8 3 2 2" xfId="1255" xr:uid="{00000000-0005-0000-0000-000012050000}"/>
    <cellStyle name="Normal 8 3 2 2 2" xfId="1256" xr:uid="{00000000-0005-0000-0000-000013050000}"/>
    <cellStyle name="Normal 8 3 2 3" xfId="1257" xr:uid="{00000000-0005-0000-0000-000014050000}"/>
    <cellStyle name="Normal 8 3 2 4" xfId="1258" xr:uid="{00000000-0005-0000-0000-000015050000}"/>
    <cellStyle name="Normal 8 3 3" xfId="1259" xr:uid="{00000000-0005-0000-0000-000016050000}"/>
    <cellStyle name="Normal 8 3 3 2" xfId="1260" xr:uid="{00000000-0005-0000-0000-000017050000}"/>
    <cellStyle name="Normal 8 3 4" xfId="1261" xr:uid="{00000000-0005-0000-0000-000018050000}"/>
    <cellStyle name="Normal 8 3 5" xfId="1262" xr:uid="{00000000-0005-0000-0000-000019050000}"/>
    <cellStyle name="Normal 8 4" xfId="1263" xr:uid="{00000000-0005-0000-0000-00001A050000}"/>
    <cellStyle name="Normal 8 4 2" xfId="1264" xr:uid="{00000000-0005-0000-0000-00001B050000}"/>
    <cellStyle name="Normal 8 4 2 2" xfId="1265" xr:uid="{00000000-0005-0000-0000-00001C050000}"/>
    <cellStyle name="Normal 8 4 2 2 2" xfId="1266" xr:uid="{00000000-0005-0000-0000-00001D050000}"/>
    <cellStyle name="Normal 8 4 2 3" xfId="1267" xr:uid="{00000000-0005-0000-0000-00001E050000}"/>
    <cellStyle name="Normal 8 4 2 4" xfId="1268" xr:uid="{00000000-0005-0000-0000-00001F050000}"/>
    <cellStyle name="Normal 8 4 3" xfId="1269" xr:uid="{00000000-0005-0000-0000-000020050000}"/>
    <cellStyle name="Normal 8 4 3 2" xfId="1270" xr:uid="{00000000-0005-0000-0000-000021050000}"/>
    <cellStyle name="Normal 8 4 4" xfId="1271" xr:uid="{00000000-0005-0000-0000-000022050000}"/>
    <cellStyle name="Normal 8 4 5" xfId="1272" xr:uid="{00000000-0005-0000-0000-000023050000}"/>
    <cellStyle name="Normal 8 5" xfId="1273" xr:uid="{00000000-0005-0000-0000-000024050000}"/>
    <cellStyle name="Normal 8 5 2" xfId="1274" xr:uid="{00000000-0005-0000-0000-000025050000}"/>
    <cellStyle name="Normal 8 5 2 2" xfId="1275" xr:uid="{00000000-0005-0000-0000-000026050000}"/>
    <cellStyle name="Normal 8 5 2 2 2" xfId="1276" xr:uid="{00000000-0005-0000-0000-000027050000}"/>
    <cellStyle name="Normal 8 5 2 3" xfId="1277" xr:uid="{00000000-0005-0000-0000-000028050000}"/>
    <cellStyle name="Normal 8 5 2 4" xfId="1278" xr:uid="{00000000-0005-0000-0000-000029050000}"/>
    <cellStyle name="Normal 8 5 3" xfId="1279" xr:uid="{00000000-0005-0000-0000-00002A050000}"/>
    <cellStyle name="Normal 8 5 3 2" xfId="1280" xr:uid="{00000000-0005-0000-0000-00002B050000}"/>
    <cellStyle name="Normal 8 5 4" xfId="1281" xr:uid="{00000000-0005-0000-0000-00002C050000}"/>
    <cellStyle name="Normal 8 5 5" xfId="1282" xr:uid="{00000000-0005-0000-0000-00002D050000}"/>
    <cellStyle name="Normal 8 6" xfId="1283" xr:uid="{00000000-0005-0000-0000-00002E050000}"/>
    <cellStyle name="Normal 8 6 2" xfId="1284" xr:uid="{00000000-0005-0000-0000-00002F050000}"/>
    <cellStyle name="Normal 8 6 2 2" xfId="1285" xr:uid="{00000000-0005-0000-0000-000030050000}"/>
    <cellStyle name="Normal 8 6 3" xfId="1286" xr:uid="{00000000-0005-0000-0000-000031050000}"/>
    <cellStyle name="Normal 8 6 4" xfId="1287" xr:uid="{00000000-0005-0000-0000-000032050000}"/>
    <cellStyle name="Normal 8 7" xfId="1288" xr:uid="{00000000-0005-0000-0000-000033050000}"/>
    <cellStyle name="Normal 8 7 2" xfId="1289" xr:uid="{00000000-0005-0000-0000-000034050000}"/>
    <cellStyle name="Normal 8 8" xfId="1290" xr:uid="{00000000-0005-0000-0000-000035050000}"/>
    <cellStyle name="Normal 8 9" xfId="1291" xr:uid="{00000000-0005-0000-0000-000036050000}"/>
    <cellStyle name="Normal 8_Delinquencies" xfId="1485" xr:uid="{C5E51D59-7765-4A99-AE42-0BF76FB035E3}"/>
    <cellStyle name="Normal 9" xfId="1292" xr:uid="{00000000-0005-0000-0000-000037050000}"/>
    <cellStyle name="Normal 9 2" xfId="1293" xr:uid="{00000000-0005-0000-0000-000038050000}"/>
    <cellStyle name="Normal 9 2 2" xfId="1294" xr:uid="{00000000-0005-0000-0000-000039050000}"/>
    <cellStyle name="Normal 9 2 2 2" xfId="1295" xr:uid="{00000000-0005-0000-0000-00003A050000}"/>
    <cellStyle name="Normal 9 2 2 2 2" xfId="1296" xr:uid="{00000000-0005-0000-0000-00003B050000}"/>
    <cellStyle name="Normal 9 2 2 3" xfId="1297" xr:uid="{00000000-0005-0000-0000-00003C050000}"/>
    <cellStyle name="Normal 9 2 2 4" xfId="1298" xr:uid="{00000000-0005-0000-0000-00003D050000}"/>
    <cellStyle name="Normal 9 2 3" xfId="1299" xr:uid="{00000000-0005-0000-0000-00003E050000}"/>
    <cellStyle name="Normal 9 2 3 2" xfId="1300" xr:uid="{00000000-0005-0000-0000-00003F050000}"/>
    <cellStyle name="Normal 9 2 4" xfId="1301" xr:uid="{00000000-0005-0000-0000-000040050000}"/>
    <cellStyle name="Normal 9 2 5" xfId="1302" xr:uid="{00000000-0005-0000-0000-000041050000}"/>
    <cellStyle name="Normal 9 3" xfId="1303" xr:uid="{00000000-0005-0000-0000-000042050000}"/>
    <cellStyle name="Normal 9 3 2" xfId="1304" xr:uid="{00000000-0005-0000-0000-000043050000}"/>
    <cellStyle name="Normal 9 3 2 2" xfId="1305" xr:uid="{00000000-0005-0000-0000-000044050000}"/>
    <cellStyle name="Normal 9 3 2 2 2" xfId="1306" xr:uid="{00000000-0005-0000-0000-000045050000}"/>
    <cellStyle name="Normal 9 3 2 3" xfId="1307" xr:uid="{00000000-0005-0000-0000-000046050000}"/>
    <cellStyle name="Normal 9 3 2 4" xfId="1308" xr:uid="{00000000-0005-0000-0000-000047050000}"/>
    <cellStyle name="Normal 9 3 3" xfId="1309" xr:uid="{00000000-0005-0000-0000-000048050000}"/>
    <cellStyle name="Normal 9 3 3 2" xfId="1310" xr:uid="{00000000-0005-0000-0000-000049050000}"/>
    <cellStyle name="Normal 9 3 4" xfId="1311" xr:uid="{00000000-0005-0000-0000-00004A050000}"/>
    <cellStyle name="Normal 9 3 5" xfId="1312" xr:uid="{00000000-0005-0000-0000-00004B050000}"/>
    <cellStyle name="Normal 9 4" xfId="1313" xr:uid="{00000000-0005-0000-0000-00004C050000}"/>
    <cellStyle name="Normal 9 4 2" xfId="1314" xr:uid="{00000000-0005-0000-0000-00004D050000}"/>
    <cellStyle name="Normal 9 4 2 2" xfId="1315" xr:uid="{00000000-0005-0000-0000-00004E050000}"/>
    <cellStyle name="Normal 9 4 2 2 2" xfId="1316" xr:uid="{00000000-0005-0000-0000-00004F050000}"/>
    <cellStyle name="Normal 9 4 2 3" xfId="1317" xr:uid="{00000000-0005-0000-0000-000050050000}"/>
    <cellStyle name="Normal 9 4 2 4" xfId="1318" xr:uid="{00000000-0005-0000-0000-000051050000}"/>
    <cellStyle name="Normal 9 4 3" xfId="1319" xr:uid="{00000000-0005-0000-0000-000052050000}"/>
    <cellStyle name="Normal 9 4 3 2" xfId="1320" xr:uid="{00000000-0005-0000-0000-000053050000}"/>
    <cellStyle name="Normal 9 4 4" xfId="1321" xr:uid="{00000000-0005-0000-0000-000054050000}"/>
    <cellStyle name="Normal 9 4 5" xfId="1322" xr:uid="{00000000-0005-0000-0000-000055050000}"/>
    <cellStyle name="Normal 9 5" xfId="1323" xr:uid="{00000000-0005-0000-0000-000056050000}"/>
    <cellStyle name="Normal 9 5 2" xfId="1324" xr:uid="{00000000-0005-0000-0000-000057050000}"/>
    <cellStyle name="Normal 9 5 2 2" xfId="1325" xr:uid="{00000000-0005-0000-0000-000058050000}"/>
    <cellStyle name="Normal 9 5 2 2 2" xfId="1326" xr:uid="{00000000-0005-0000-0000-000059050000}"/>
    <cellStyle name="Normal 9 5 2 3" xfId="1327" xr:uid="{00000000-0005-0000-0000-00005A050000}"/>
    <cellStyle name="Normal 9 5 2 4" xfId="1328" xr:uid="{00000000-0005-0000-0000-00005B050000}"/>
    <cellStyle name="Normal 9 5 3" xfId="1329" xr:uid="{00000000-0005-0000-0000-00005C050000}"/>
    <cellStyle name="Normal 9 5 3 2" xfId="1330" xr:uid="{00000000-0005-0000-0000-00005D050000}"/>
    <cellStyle name="Normal 9 5 4" xfId="1331" xr:uid="{00000000-0005-0000-0000-00005E050000}"/>
    <cellStyle name="Normal 9 5 5" xfId="1332" xr:uid="{00000000-0005-0000-0000-00005F050000}"/>
    <cellStyle name="Normal 9 6" xfId="1333" xr:uid="{00000000-0005-0000-0000-000060050000}"/>
    <cellStyle name="Normal 9 6 2" xfId="1334" xr:uid="{00000000-0005-0000-0000-000061050000}"/>
    <cellStyle name="Normal 9 6 2 2" xfId="1335" xr:uid="{00000000-0005-0000-0000-000062050000}"/>
    <cellStyle name="Normal 9 6 3" xfId="1336" xr:uid="{00000000-0005-0000-0000-000063050000}"/>
    <cellStyle name="Normal 9 6 4" xfId="1337" xr:uid="{00000000-0005-0000-0000-000064050000}"/>
    <cellStyle name="Normal 9 7" xfId="1338" xr:uid="{00000000-0005-0000-0000-000065050000}"/>
    <cellStyle name="Normal 9 7 2" xfId="1339" xr:uid="{00000000-0005-0000-0000-000066050000}"/>
    <cellStyle name="Normal 9 8" xfId="1340" xr:uid="{00000000-0005-0000-0000-000067050000}"/>
    <cellStyle name="Normal 9 9" xfId="1341" xr:uid="{00000000-0005-0000-0000-000068050000}"/>
    <cellStyle name="Normal 9_Delinquencies" xfId="1486" xr:uid="{13B9D1CE-36E1-45DF-802C-07B19D219B03}"/>
    <cellStyle name="Note 2" xfId="1342" xr:uid="{00000000-0005-0000-0000-000069050000}"/>
    <cellStyle name="Note 2 2" xfId="1343" xr:uid="{00000000-0005-0000-0000-00006A050000}"/>
    <cellStyle name="Note 2 2 2" xfId="1344" xr:uid="{00000000-0005-0000-0000-00006B050000}"/>
    <cellStyle name="Note 2 2 2 2" xfId="1345" xr:uid="{00000000-0005-0000-0000-00006C050000}"/>
    <cellStyle name="Note 2 2 2 2 2" xfId="1346" xr:uid="{00000000-0005-0000-0000-00006D050000}"/>
    <cellStyle name="Note 2 2 2 3" xfId="1347" xr:uid="{00000000-0005-0000-0000-00006E050000}"/>
    <cellStyle name="Note 2 2 2 4" xfId="1348" xr:uid="{00000000-0005-0000-0000-00006F050000}"/>
    <cellStyle name="Note 2 2 3" xfId="1349" xr:uid="{00000000-0005-0000-0000-000070050000}"/>
    <cellStyle name="Note 2 2 3 2" xfId="1350" xr:uid="{00000000-0005-0000-0000-000071050000}"/>
    <cellStyle name="Note 2 2 4" xfId="1351" xr:uid="{00000000-0005-0000-0000-000072050000}"/>
    <cellStyle name="Note 2 2 5" xfId="1352" xr:uid="{00000000-0005-0000-0000-000073050000}"/>
    <cellStyle name="Note 2 3" xfId="1353" xr:uid="{00000000-0005-0000-0000-000074050000}"/>
    <cellStyle name="Note 2 3 2" xfId="1354" xr:uid="{00000000-0005-0000-0000-000075050000}"/>
    <cellStyle name="Note 2 3 2 2" xfId="1355" xr:uid="{00000000-0005-0000-0000-000076050000}"/>
    <cellStyle name="Note 2 3 2 2 2" xfId="1356" xr:uid="{00000000-0005-0000-0000-000077050000}"/>
    <cellStyle name="Note 2 3 2 3" xfId="1357" xr:uid="{00000000-0005-0000-0000-000078050000}"/>
    <cellStyle name="Note 2 3 2 4" xfId="1358" xr:uid="{00000000-0005-0000-0000-000079050000}"/>
    <cellStyle name="Note 2 3 3" xfId="1359" xr:uid="{00000000-0005-0000-0000-00007A050000}"/>
    <cellStyle name="Note 2 3 3 2" xfId="1360" xr:uid="{00000000-0005-0000-0000-00007B050000}"/>
    <cellStyle name="Note 2 3 4" xfId="1361" xr:uid="{00000000-0005-0000-0000-00007C050000}"/>
    <cellStyle name="Note 2 3 5" xfId="1362" xr:uid="{00000000-0005-0000-0000-00007D050000}"/>
    <cellStyle name="Note 2 4" xfId="1363" xr:uid="{00000000-0005-0000-0000-00007E050000}"/>
    <cellStyle name="Note 2 4 2" xfId="1364" xr:uid="{00000000-0005-0000-0000-00007F050000}"/>
    <cellStyle name="Note 2 4 2 2" xfId="1365" xr:uid="{00000000-0005-0000-0000-000080050000}"/>
    <cellStyle name="Note 2 4 2 2 2" xfId="1366" xr:uid="{00000000-0005-0000-0000-000081050000}"/>
    <cellStyle name="Note 2 4 2 3" xfId="1367" xr:uid="{00000000-0005-0000-0000-000082050000}"/>
    <cellStyle name="Note 2 4 2 4" xfId="1368" xr:uid="{00000000-0005-0000-0000-000083050000}"/>
    <cellStyle name="Note 2 4 3" xfId="1369" xr:uid="{00000000-0005-0000-0000-000084050000}"/>
    <cellStyle name="Note 2 4 3 2" xfId="1370" xr:uid="{00000000-0005-0000-0000-000085050000}"/>
    <cellStyle name="Note 2 4 4" xfId="1371" xr:uid="{00000000-0005-0000-0000-000086050000}"/>
    <cellStyle name="Note 2 4 5" xfId="1372" xr:uid="{00000000-0005-0000-0000-000087050000}"/>
    <cellStyle name="Note 2 5" xfId="1373" xr:uid="{00000000-0005-0000-0000-000088050000}"/>
    <cellStyle name="Note 2 5 2" xfId="1374" xr:uid="{00000000-0005-0000-0000-000089050000}"/>
    <cellStyle name="Note 2 5 2 2" xfId="1375" xr:uid="{00000000-0005-0000-0000-00008A050000}"/>
    <cellStyle name="Note 2 5 2 2 2" xfId="1376" xr:uid="{00000000-0005-0000-0000-00008B050000}"/>
    <cellStyle name="Note 2 5 2 3" xfId="1377" xr:uid="{00000000-0005-0000-0000-00008C050000}"/>
    <cellStyle name="Note 2 5 2 4" xfId="1378" xr:uid="{00000000-0005-0000-0000-00008D050000}"/>
    <cellStyle name="Note 2 5 3" xfId="1379" xr:uid="{00000000-0005-0000-0000-00008E050000}"/>
    <cellStyle name="Note 2 5 3 2" xfId="1380" xr:uid="{00000000-0005-0000-0000-00008F050000}"/>
    <cellStyle name="Note 2 5 4" xfId="1381" xr:uid="{00000000-0005-0000-0000-000090050000}"/>
    <cellStyle name="Note 2 5 5" xfId="1382" xr:uid="{00000000-0005-0000-0000-000091050000}"/>
    <cellStyle name="Note 2 6" xfId="1383" xr:uid="{00000000-0005-0000-0000-000092050000}"/>
    <cellStyle name="Note 2 6 2" xfId="1384" xr:uid="{00000000-0005-0000-0000-000093050000}"/>
    <cellStyle name="Note 2 6 2 2" xfId="1385" xr:uid="{00000000-0005-0000-0000-000094050000}"/>
    <cellStyle name="Note 2 6 3" xfId="1386" xr:uid="{00000000-0005-0000-0000-000095050000}"/>
    <cellStyle name="Note 2 6 4" xfId="1387" xr:uid="{00000000-0005-0000-0000-000096050000}"/>
    <cellStyle name="Note 2 7" xfId="1388" xr:uid="{00000000-0005-0000-0000-000097050000}"/>
    <cellStyle name="Note 2 7 2" xfId="1389" xr:uid="{00000000-0005-0000-0000-000098050000}"/>
    <cellStyle name="Note 2 8" xfId="1390" xr:uid="{00000000-0005-0000-0000-000099050000}"/>
    <cellStyle name="Note 2 9" xfId="1391" xr:uid="{00000000-0005-0000-0000-00009A050000}"/>
    <cellStyle name="Note 2_Delinquencies" xfId="1487" xr:uid="{A75B53A8-210B-420D-B061-E8FA5FE4846A}"/>
    <cellStyle name="Note 3" xfId="1392" xr:uid="{00000000-0005-0000-0000-00009B050000}"/>
    <cellStyle name="Note 3 2" xfId="1393" xr:uid="{00000000-0005-0000-0000-00009C050000}"/>
    <cellStyle name="Note 3 2 2" xfId="1394" xr:uid="{00000000-0005-0000-0000-00009D050000}"/>
    <cellStyle name="Note 3 2 2 2" xfId="1395" xr:uid="{00000000-0005-0000-0000-00009E050000}"/>
    <cellStyle name="Note 3 2 3" xfId="1396" xr:uid="{00000000-0005-0000-0000-00009F050000}"/>
    <cellStyle name="Note 3 2 4" xfId="1397" xr:uid="{00000000-0005-0000-0000-0000A0050000}"/>
    <cellStyle name="Note 3 3" xfId="1398" xr:uid="{00000000-0005-0000-0000-0000A1050000}"/>
    <cellStyle name="Note 3 3 2" xfId="1399" xr:uid="{00000000-0005-0000-0000-0000A2050000}"/>
    <cellStyle name="Note 3 4" xfId="1400" xr:uid="{00000000-0005-0000-0000-0000A3050000}"/>
    <cellStyle name="Note 3 5" xfId="1401" xr:uid="{00000000-0005-0000-0000-0000A4050000}"/>
    <cellStyle name="Output 2" xfId="1448" xr:uid="{00000000-0005-0000-0000-0000A5050000}"/>
    <cellStyle name="Percent" xfId="2" builtinId="5"/>
    <cellStyle name="Percent 2" xfId="5" xr:uid="{00000000-0005-0000-0000-0000A7050000}"/>
    <cellStyle name="Percent 2 2" xfId="1402" xr:uid="{00000000-0005-0000-0000-0000A8050000}"/>
    <cellStyle name="Percent 3" xfId="1449" xr:uid="{00000000-0005-0000-0000-0000A9050000}"/>
    <cellStyle name="Percent 4" xfId="1450" xr:uid="{00000000-0005-0000-0000-0000AA050000}"/>
    <cellStyle name="Percent 5" xfId="1451" xr:uid="{00000000-0005-0000-0000-0000AB050000}"/>
    <cellStyle name="Title 2" xfId="1452" xr:uid="{00000000-0005-0000-0000-0000AC050000}"/>
    <cellStyle name="Total 2" xfId="1453" xr:uid="{00000000-0005-0000-0000-0000AD050000}"/>
    <cellStyle name="Warning Text 2" xfId="1454" xr:uid="{00000000-0005-0000-0000-0000AE050000}"/>
  </cellStyles>
  <dxfs count="0"/>
  <tableStyles count="0" defaultTableStyle="TableStyleMedium9" defaultPivotStyle="PivotStyleLight16"/>
  <colors>
    <mruColors>
      <color rgb="FFF2F2F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sharedStrings" Target="sharedString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t>Retail Securitization ABS Speeds</a:t>
            </a:r>
          </a:p>
        </c:rich>
      </c:tx>
      <c:layout>
        <c:manualLayout>
          <c:xMode val="edge"/>
          <c:yMode val="edge"/>
          <c:x val="0.14634146341463444"/>
          <c:y val="3.5714285714285712E-2"/>
        </c:manualLayout>
      </c:layout>
      <c:overlay val="0"/>
      <c:spPr>
        <a:noFill/>
        <a:ln w="25400">
          <a:noFill/>
        </a:ln>
      </c:spPr>
    </c:title>
    <c:autoTitleDeleted val="0"/>
    <c:plotArea>
      <c:layout>
        <c:manualLayout>
          <c:layoutTarget val="inner"/>
          <c:xMode val="edge"/>
          <c:yMode val="edge"/>
          <c:x val="0.13696060037523491"/>
          <c:y val="0.16071475282143446"/>
          <c:w val="0.82363977485928763"/>
          <c:h val="0.54762063924340898"/>
        </c:manualLayout>
      </c:layout>
      <c:lineChart>
        <c:grouping val="standard"/>
        <c:varyColors val="0"/>
        <c:ser>
          <c:idx val="0"/>
          <c:order val="0"/>
          <c:tx>
            <c:v>WOART 2000-A</c:v>
          </c:tx>
          <c:spPr>
            <a:ln w="12700">
              <a:solidFill>
                <a:srgbClr val="993366"/>
              </a:solidFill>
              <a:prstDash val="sysDash"/>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0-3689-429F-BFBB-50407FD67E84}"/>
            </c:ext>
          </c:extLst>
        </c:ser>
        <c:ser>
          <c:idx val="1"/>
          <c:order val="1"/>
          <c:tx>
            <c:v>WOART 2001-A</c:v>
          </c:tx>
          <c:spPr>
            <a:ln w="12700">
              <a:pattFill prst="pct50">
                <a:fgClr>
                  <a:srgbClr val="FF00FF"/>
                </a:fgClr>
                <a:bgClr>
                  <a:srgbClr val="FFFFFF"/>
                </a:bgClr>
              </a:patt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1-3689-429F-BFBB-50407FD67E84}"/>
            </c:ext>
          </c:extLst>
        </c:ser>
        <c:ser>
          <c:idx val="2"/>
          <c:order val="2"/>
          <c:tx>
            <c:v>WOART 2001-B</c:v>
          </c:tx>
          <c:spPr>
            <a:ln w="12700">
              <a:solidFill>
                <a:srgbClr val="0000FF"/>
              </a:solid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2-3689-429F-BFBB-50407FD67E84}"/>
            </c:ext>
          </c:extLst>
        </c:ser>
        <c:ser>
          <c:idx val="3"/>
          <c:order val="3"/>
          <c:tx>
            <c:v>WOART 2002-A</c:v>
          </c:tx>
          <c:spPr>
            <a:ln w="12700">
              <a:solidFill>
                <a:srgbClr val="00CCFF"/>
              </a:solid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3-3689-429F-BFBB-50407FD67E84}"/>
            </c:ext>
          </c:extLst>
        </c:ser>
        <c:ser>
          <c:idx val="4"/>
          <c:order val="4"/>
          <c:tx>
            <c:v>WOART 2003-A</c:v>
          </c:tx>
          <c:spPr>
            <a:ln w="12700">
              <a:solidFill>
                <a:srgbClr val="00FF00"/>
              </a:solid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4-3689-429F-BFBB-50407FD67E84}"/>
            </c:ext>
          </c:extLst>
        </c:ser>
        <c:ser>
          <c:idx val="5"/>
          <c:order val="5"/>
          <c:tx>
            <c:v>WOART 2003-B</c:v>
          </c:tx>
          <c:spPr>
            <a:ln w="12700">
              <a:solidFill>
                <a:srgbClr val="800000"/>
              </a:solid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5-3689-429F-BFBB-50407FD67E84}"/>
            </c:ext>
          </c:extLst>
        </c:ser>
        <c:ser>
          <c:idx val="6"/>
          <c:order val="6"/>
          <c:tx>
            <c:v>WOART 2004-A</c:v>
          </c:tx>
          <c:spPr>
            <a:ln w="12700">
              <a:solidFill>
                <a:srgbClr val="008080"/>
              </a:solidFill>
              <a:prstDash val="solid"/>
            </a:ln>
          </c:spPr>
          <c:marker>
            <c:symbol val="none"/>
          </c:marker>
          <c:cat>
            <c:numRef>
              <c:f>'ABS Speed'!$A$4:$A$46</c:f>
              <c:numCache>
                <c:formatCode>0</c:formatCode>
                <c:ptCount val="4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numCache>
            </c:numRef>
          </c:cat>
          <c:val>
            <c:numLit>
              <c:formatCode>General</c:formatCode>
              <c:ptCount val="1"/>
              <c:pt idx="0">
                <c:v>1</c:v>
              </c:pt>
            </c:numLit>
          </c:val>
          <c:smooth val="0"/>
          <c:extLst>
            <c:ext xmlns:c16="http://schemas.microsoft.com/office/drawing/2014/chart" uri="{C3380CC4-5D6E-409C-BE32-E72D297353CC}">
              <c16:uniqueId val="{00000006-3689-429F-BFBB-50407FD67E84}"/>
            </c:ext>
          </c:extLst>
        </c:ser>
        <c:ser>
          <c:idx val="7"/>
          <c:order val="7"/>
          <c:tx>
            <c:v>WOART 2005-A</c:v>
          </c:tx>
          <c:spPr>
            <a:ln w="12700">
              <a:pattFill prst="pct50">
                <a:fgClr>
                  <a:srgbClr val="FFFF00"/>
                </a:fgClr>
                <a:bgClr>
                  <a:srgbClr val="FFFFFF"/>
                </a:bgClr>
              </a:pattFill>
              <a:prstDash val="solid"/>
            </a:ln>
          </c:spPr>
          <c:marker>
            <c:symbol val="none"/>
          </c:marker>
          <c:val>
            <c:numLit>
              <c:formatCode>General</c:formatCode>
              <c:ptCount val="43"/>
              <c:pt idx="0">
                <c:v>1.1990406470917374E-3</c:v>
              </c:pt>
              <c:pt idx="1">
                <c:v>7.5821068916082004E-3</c:v>
              </c:pt>
              <c:pt idx="2">
                <c:v>1.5353004218150662E-2</c:v>
              </c:pt>
              <c:pt idx="3">
                <c:v>1.4669396131829398E-2</c:v>
              </c:pt>
              <c:pt idx="4">
                <c:v>1.4646727672717444E-2</c:v>
              </c:pt>
              <c:pt idx="5">
                <c:v>1.5755644307247556E-2</c:v>
              </c:pt>
              <c:pt idx="6">
                <c:v>1.3989718573393699E-2</c:v>
              </c:pt>
              <c:pt idx="7">
                <c:v>1.6405332252539085E-2</c:v>
              </c:pt>
              <c:pt idx="8">
                <c:v>1.51272866706323E-2</c:v>
              </c:pt>
              <c:pt idx="9">
                <c:v>1.3825314136435923E-2</c:v>
              </c:pt>
              <c:pt idx="10">
                <c:v>1.4695543305459031E-2</c:v>
              </c:pt>
              <c:pt idx="11">
                <c:v>1.4722429332510858E-2</c:v>
              </c:pt>
              <c:pt idx="12">
                <c:v>1.5907030098220063E-2</c:v>
              </c:pt>
              <c:pt idx="13">
                <c:v>1.3021998276105921E-2</c:v>
              </c:pt>
              <c:pt idx="14">
                <c:v>1.7767494182294095E-2</c:v>
              </c:pt>
              <c:pt idx="15">
                <c:v>1.3752100143127909E-2</c:v>
              </c:pt>
              <c:pt idx="16">
                <c:v>1.6244729387956413E-2</c:v>
              </c:pt>
              <c:pt idx="17">
                <c:v>1.4308759635846565E-2</c:v>
              </c:pt>
              <c:pt idx="18">
                <c:v>1.4535305017195977E-2</c:v>
              </c:pt>
              <c:pt idx="19">
                <c:v>1.4525506430029559E-2</c:v>
              </c:pt>
              <c:pt idx="20">
                <c:v>1.393020548069298E-2</c:v>
              </c:pt>
              <c:pt idx="21">
                <c:v>1.4372281449292187E-2</c:v>
              </c:pt>
              <c:pt idx="22">
                <c:v>1.3241201034144797E-2</c:v>
              </c:pt>
              <c:pt idx="23">
                <c:v>1.2579937818676376E-2</c:v>
              </c:pt>
              <c:pt idx="24">
                <c:v>1.5447278991006381E-2</c:v>
              </c:pt>
              <c:pt idx="25">
                <c:v>1.2953973886612581E-2</c:v>
              </c:pt>
              <c:pt idx="26">
                <c:v>1.4887420445955982E-2</c:v>
              </c:pt>
              <c:pt idx="27">
                <c:v>1.4769238290634383E-2</c:v>
              </c:pt>
              <c:pt idx="28">
                <c:v>1.4858535353318963E-2</c:v>
              </c:pt>
              <c:pt idx="29">
                <c:v>1.4238178443824604E-2</c:v>
              </c:pt>
              <c:pt idx="30">
                <c:v>1.4031763238998331E-2</c:v>
              </c:pt>
              <c:pt idx="31">
                <c:v>1.5397022892612841E-2</c:v>
              </c:pt>
              <c:pt idx="32">
                <c:v>1.397938654009257E-2</c:v>
              </c:pt>
              <c:pt idx="33">
                <c:v>1.425263055244101E-2</c:v>
              </c:pt>
              <c:pt idx="34">
                <c:v>1.3193329448268306E-2</c:v>
              </c:pt>
              <c:pt idx="35">
                <c:v>1.2909932824672758E-2</c:v>
              </c:pt>
              <c:pt idx="36">
                <c:v>1.3664401695382678E-2</c:v>
              </c:pt>
              <c:pt idx="37">
                <c:v>1.2518293130269774E-2</c:v>
              </c:pt>
              <c:pt idx="38">
                <c:v>1.2371386056483974E-2</c:v>
              </c:pt>
              <c:pt idx="39">
                <c:v>1.321823011196014E-2</c:v>
              </c:pt>
              <c:pt idx="40">
                <c:v>1.2337629627330701E-2</c:v>
              </c:pt>
              <c:pt idx="41">
                <c:v>1.3196393627250124E-2</c:v>
              </c:pt>
              <c:pt idx="42">
                <c:v>1.2705686547389627E-2</c:v>
              </c:pt>
            </c:numLit>
          </c:val>
          <c:smooth val="0"/>
          <c:extLst>
            <c:ext xmlns:c16="http://schemas.microsoft.com/office/drawing/2014/chart" uri="{C3380CC4-5D6E-409C-BE32-E72D297353CC}">
              <c16:uniqueId val="{00000007-3689-429F-BFBB-50407FD67E84}"/>
            </c:ext>
          </c:extLst>
        </c:ser>
        <c:dLbls>
          <c:showLegendKey val="0"/>
          <c:showVal val="0"/>
          <c:showCatName val="0"/>
          <c:showSerName val="0"/>
          <c:showPercent val="0"/>
          <c:showBubbleSize val="0"/>
        </c:dLbls>
        <c:smooth val="0"/>
        <c:axId val="62678144"/>
        <c:axId val="62680448"/>
      </c:lineChart>
      <c:catAx>
        <c:axId val="62678144"/>
        <c:scaling>
          <c:orientation val="minMax"/>
        </c:scaling>
        <c:delete val="0"/>
        <c:axPos val="b"/>
        <c:title>
          <c:tx>
            <c:rich>
              <a:bodyPr/>
              <a:lstStyle/>
              <a:p>
                <a:pPr>
                  <a:defRPr sz="875" b="1" i="0" u="none" strike="noStrike" baseline="0">
                    <a:solidFill>
                      <a:srgbClr val="000000"/>
                    </a:solidFill>
                    <a:latin typeface="Arial"/>
                    <a:ea typeface="Arial"/>
                    <a:cs typeface="Arial"/>
                  </a:defRPr>
                </a:pPr>
                <a:r>
                  <a:t>Deal Seasoning (Months)</a:t>
                </a:r>
              </a:p>
            </c:rich>
          </c:tx>
          <c:layout>
            <c:manualLayout>
              <c:xMode val="edge"/>
              <c:yMode val="edge"/>
              <c:x val="0.41275797373358347"/>
              <c:y val="0.791668853893263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2680448"/>
        <c:crosses val="autoZero"/>
        <c:auto val="1"/>
        <c:lblAlgn val="ctr"/>
        <c:lblOffset val="100"/>
        <c:tickLblSkip val="1"/>
        <c:tickMarkSkip val="1"/>
        <c:noMultiLvlLbl val="0"/>
      </c:catAx>
      <c:valAx>
        <c:axId val="62680448"/>
        <c:scaling>
          <c:orientation val="minMax"/>
          <c:max val="2.0000000000000011E-2"/>
          <c:min val="1.0000000000000005E-2"/>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ABS Speed</a:t>
                </a:r>
              </a:p>
            </c:rich>
          </c:tx>
          <c:layout>
            <c:manualLayout>
              <c:xMode val="edge"/>
              <c:yMode val="edge"/>
              <c:x val="1.6885553470919561E-2"/>
              <c:y val="0.3005961754780668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2678144"/>
        <c:crosses val="autoZero"/>
        <c:crossBetween val="between"/>
        <c:majorUnit val="1.0000000000000041E-3"/>
      </c:valAx>
      <c:spPr>
        <a:noFill/>
        <a:ln w="12700">
          <a:solidFill>
            <a:srgbClr val="808080"/>
          </a:solidFill>
          <a:prstDash val="solid"/>
        </a:ln>
      </c:spPr>
    </c:plotArea>
    <c:legend>
      <c:legendPos val="r"/>
      <c:layout>
        <c:manualLayout>
          <c:xMode val="edge"/>
          <c:yMode val="edge"/>
          <c:wMode val="edge"/>
          <c:hMode val="edge"/>
          <c:x val="6.378986866791736E-2"/>
          <c:y val="0.85119297587801523"/>
          <c:w val="0.99249530956848064"/>
          <c:h val="0.97321709786276656"/>
        </c:manualLayout>
      </c:layout>
      <c:overlay val="0"/>
      <c:spPr>
        <a:solidFill>
          <a:srgbClr val="FFFFFF"/>
        </a:solidFill>
        <a:ln w="3175">
          <a:solidFill>
            <a:srgbClr val="000000"/>
          </a:solidFill>
          <a:prstDash val="solid"/>
        </a:ln>
      </c:spPr>
      <c:txPr>
        <a:bodyPr/>
        <a:lstStyle/>
        <a:p>
          <a:pPr>
            <a:defRPr sz="3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 footer="0.5"/>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590550</xdr:colOff>
      <xdr:row>1</xdr:row>
      <xdr:rowOff>0</xdr:rowOff>
    </xdr:from>
    <xdr:to>
      <xdr:col>10</xdr:col>
      <xdr:colOff>180975</xdr:colOff>
      <xdr:row>20</xdr:row>
      <xdr:rowOff>123825</xdr:rowOff>
    </xdr:to>
    <xdr:graphicFrame macro="">
      <xdr:nvGraphicFramePr>
        <xdr:cNvPr id="2281" name="Chart 1">
          <a:extLst>
            <a:ext uri="{FF2B5EF4-FFF2-40B4-BE49-F238E27FC236}">
              <a16:creationId xmlns:a16="http://schemas.microsoft.com/office/drawing/2014/main" id="{00000000-0008-0000-0000-0000E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0.50074</cdr:x>
      <cdr:y>0.49567</cdr:y>
    </cdr:from>
    <cdr:to>
      <cdr:x>0.51889</cdr:x>
      <cdr:y>0.57209</cdr:y>
    </cdr:to>
    <cdr:sp macro="" textlink="">
      <cdr:nvSpPr>
        <cdr:cNvPr id="3073" name="Text Box 1"/>
        <cdr:cNvSpPr txBox="1">
          <a:spLocks xmlns:a="http://schemas.openxmlformats.org/drawingml/2006/main" noChangeArrowheads="1"/>
        </cdr:cNvSpPr>
      </cdr:nvSpPr>
      <cdr:spPr bwMode="auto">
        <a:xfrm xmlns:a="http://schemas.openxmlformats.org/drawingml/2006/main">
          <a:off x="2546350" y="1604244"/>
          <a:ext cx="96079" cy="2476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425" b="0" i="0" u="none" strike="noStrike" baseline="0">
              <a:solidFill>
                <a:srgbClr val="000000"/>
              </a:solidFill>
              <a:latin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478155</xdr:colOff>
      <xdr:row>1</xdr:row>
      <xdr:rowOff>0</xdr:rowOff>
    </xdr:from>
    <xdr:to>
      <xdr:col>9</xdr:col>
      <xdr:colOff>209584</xdr:colOff>
      <xdr:row>4</xdr:row>
      <xdr:rowOff>49595</xdr:rowOff>
    </xdr:to>
    <xdr:sp macro="" textlink="">
      <xdr:nvSpPr>
        <xdr:cNvPr id="55297" name="AutoShape 1">
          <a:extLst>
            <a:ext uri="{FF2B5EF4-FFF2-40B4-BE49-F238E27FC236}">
              <a16:creationId xmlns:a16="http://schemas.microsoft.com/office/drawing/2014/main" id="{00000000-0008-0000-0400-000001D80000}"/>
            </a:ext>
          </a:extLst>
        </xdr:cNvPr>
        <xdr:cNvSpPr>
          <a:spLocks noChangeArrowheads="1"/>
        </xdr:cNvSpPr>
      </xdr:nvSpPr>
      <xdr:spPr bwMode="auto">
        <a:xfrm>
          <a:off x="5629275" y="142875"/>
          <a:ext cx="1133475" cy="485775"/>
        </a:xfrm>
        <a:prstGeom prst="wedgeRoundRectCallout">
          <a:avLst>
            <a:gd name="adj1" fmla="val -38495"/>
            <a:gd name="adj2" fmla="val 155884"/>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PWC to Tie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478155</xdr:colOff>
      <xdr:row>0</xdr:row>
      <xdr:rowOff>129540</xdr:rowOff>
    </xdr:from>
    <xdr:to>
      <xdr:col>9</xdr:col>
      <xdr:colOff>209585</xdr:colOff>
      <xdr:row>4</xdr:row>
      <xdr:rowOff>47475</xdr:rowOff>
    </xdr:to>
    <xdr:sp macro="" textlink="">
      <xdr:nvSpPr>
        <xdr:cNvPr id="61441" name="AutoShape 1">
          <a:extLst>
            <a:ext uri="{FF2B5EF4-FFF2-40B4-BE49-F238E27FC236}">
              <a16:creationId xmlns:a16="http://schemas.microsoft.com/office/drawing/2014/main" id="{00000000-0008-0000-0500-000001F00000}"/>
            </a:ext>
          </a:extLst>
        </xdr:cNvPr>
        <xdr:cNvSpPr>
          <a:spLocks noChangeArrowheads="1"/>
        </xdr:cNvSpPr>
      </xdr:nvSpPr>
      <xdr:spPr bwMode="auto">
        <a:xfrm>
          <a:off x="5524500" y="133350"/>
          <a:ext cx="1076325" cy="485775"/>
        </a:xfrm>
        <a:prstGeom prst="wedgeRoundRectCallout">
          <a:avLst>
            <a:gd name="adj1" fmla="val -37611"/>
            <a:gd name="adj2" fmla="val 153921"/>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PWC to Tie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478155</xdr:colOff>
      <xdr:row>0</xdr:row>
      <xdr:rowOff>129540</xdr:rowOff>
    </xdr:from>
    <xdr:to>
      <xdr:col>9</xdr:col>
      <xdr:colOff>209585</xdr:colOff>
      <xdr:row>4</xdr:row>
      <xdr:rowOff>47475</xdr:rowOff>
    </xdr:to>
    <xdr:sp macro="" textlink="">
      <xdr:nvSpPr>
        <xdr:cNvPr id="62465" name="AutoShape 1">
          <a:extLst>
            <a:ext uri="{FF2B5EF4-FFF2-40B4-BE49-F238E27FC236}">
              <a16:creationId xmlns:a16="http://schemas.microsoft.com/office/drawing/2014/main" id="{00000000-0008-0000-0600-000001F40000}"/>
            </a:ext>
          </a:extLst>
        </xdr:cNvPr>
        <xdr:cNvSpPr>
          <a:spLocks noChangeArrowheads="1"/>
        </xdr:cNvSpPr>
      </xdr:nvSpPr>
      <xdr:spPr bwMode="auto">
        <a:xfrm>
          <a:off x="5524500" y="133350"/>
          <a:ext cx="1076325" cy="485775"/>
        </a:xfrm>
        <a:prstGeom prst="wedgeRoundRectCallout">
          <a:avLst>
            <a:gd name="adj1" fmla="val -37611"/>
            <a:gd name="adj2" fmla="val 153921"/>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PWC to Tie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478155</xdr:colOff>
      <xdr:row>0</xdr:row>
      <xdr:rowOff>129540</xdr:rowOff>
    </xdr:from>
    <xdr:to>
      <xdr:col>9</xdr:col>
      <xdr:colOff>209585</xdr:colOff>
      <xdr:row>4</xdr:row>
      <xdr:rowOff>47475</xdr:rowOff>
    </xdr:to>
    <xdr:sp macro="" textlink="">
      <xdr:nvSpPr>
        <xdr:cNvPr id="63489" name="AutoShape 1">
          <a:extLst>
            <a:ext uri="{FF2B5EF4-FFF2-40B4-BE49-F238E27FC236}">
              <a16:creationId xmlns:a16="http://schemas.microsoft.com/office/drawing/2014/main" id="{00000000-0008-0000-0700-000001F80000}"/>
            </a:ext>
          </a:extLst>
        </xdr:cNvPr>
        <xdr:cNvSpPr>
          <a:spLocks noChangeArrowheads="1"/>
        </xdr:cNvSpPr>
      </xdr:nvSpPr>
      <xdr:spPr bwMode="auto">
        <a:xfrm>
          <a:off x="5524500" y="133350"/>
          <a:ext cx="1076325" cy="485775"/>
        </a:xfrm>
        <a:prstGeom prst="wedgeRoundRectCallout">
          <a:avLst>
            <a:gd name="adj1" fmla="val -37611"/>
            <a:gd name="adj2" fmla="val 153921"/>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PWC to Tie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478155</xdr:colOff>
      <xdr:row>0</xdr:row>
      <xdr:rowOff>129540</xdr:rowOff>
    </xdr:from>
    <xdr:to>
      <xdr:col>9</xdr:col>
      <xdr:colOff>209585</xdr:colOff>
      <xdr:row>4</xdr:row>
      <xdr:rowOff>47475</xdr:rowOff>
    </xdr:to>
    <xdr:sp macro="" textlink="">
      <xdr:nvSpPr>
        <xdr:cNvPr id="64513" name="AutoShape 1">
          <a:extLst>
            <a:ext uri="{FF2B5EF4-FFF2-40B4-BE49-F238E27FC236}">
              <a16:creationId xmlns:a16="http://schemas.microsoft.com/office/drawing/2014/main" id="{00000000-0008-0000-0800-000001FC0000}"/>
            </a:ext>
          </a:extLst>
        </xdr:cNvPr>
        <xdr:cNvSpPr>
          <a:spLocks noChangeArrowheads="1"/>
        </xdr:cNvSpPr>
      </xdr:nvSpPr>
      <xdr:spPr bwMode="auto">
        <a:xfrm>
          <a:off x="5524500" y="133350"/>
          <a:ext cx="1076325" cy="485775"/>
        </a:xfrm>
        <a:prstGeom prst="wedgeRoundRectCallout">
          <a:avLst>
            <a:gd name="adj1" fmla="val -37611"/>
            <a:gd name="adj2" fmla="val 153921"/>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PWC to Tie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478155</xdr:colOff>
      <xdr:row>0</xdr:row>
      <xdr:rowOff>129540</xdr:rowOff>
    </xdr:from>
    <xdr:to>
      <xdr:col>9</xdr:col>
      <xdr:colOff>209585</xdr:colOff>
      <xdr:row>4</xdr:row>
      <xdr:rowOff>47475</xdr:rowOff>
    </xdr:to>
    <xdr:sp macro="" textlink="">
      <xdr:nvSpPr>
        <xdr:cNvPr id="65537" name="AutoShape 1">
          <a:extLst>
            <a:ext uri="{FF2B5EF4-FFF2-40B4-BE49-F238E27FC236}">
              <a16:creationId xmlns:a16="http://schemas.microsoft.com/office/drawing/2014/main" id="{00000000-0008-0000-0900-000001000100}"/>
            </a:ext>
          </a:extLst>
        </xdr:cNvPr>
        <xdr:cNvSpPr>
          <a:spLocks noChangeArrowheads="1"/>
        </xdr:cNvSpPr>
      </xdr:nvSpPr>
      <xdr:spPr bwMode="auto">
        <a:xfrm>
          <a:off x="5524500" y="133350"/>
          <a:ext cx="1076325" cy="485775"/>
        </a:xfrm>
        <a:prstGeom prst="wedgeRoundRectCallout">
          <a:avLst>
            <a:gd name="adj1" fmla="val -37611"/>
            <a:gd name="adj2" fmla="val 153921"/>
            <a:gd name="adj3" fmla="val 16667"/>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EY to Tie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SOFFICE\EXCEL\RETAILST\95A_SER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3B/WOART%202003-B%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202007-A%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OART12/Certificates/WOART-12%20Certificate%20Tren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202007-A%20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202007-A%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_2007-A_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_2007-A_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A/WOART_2007-A_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RF_JMFE_TREASURY/Capital%20Funding/Retail%20Loans/Archive/Certificates/WOART12/Archive/Certificates/WOART-12%20Certificate%20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202007-B%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RFSFILP3\Groups$\DRF_JMFE_TREASURY\Analyst\WOART7\certificates\woart704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OART13/Certificates/WOART-13%20Certificate%20Tren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202007-B%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202007-B%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_2007-B_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_2007-B_20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7B/WOART_2007-B_20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A/WOART%202008-A%20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RF_JMFE_TREASURY/Capital%20Funding/Retail%20Loans/Archive/Redeemed%20WOARTs/Certificates/WOART14/WOART-14%20Certificate%20Trend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A/WOART%202008-A%2020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A/WOART_2008-A_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Excel\Journal%20Entries\9_98_AJ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A/WOART_2008-A_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A/WOART_2008-A_201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Archive/WOART2008A/WOART_2008-A_201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B/WOART%202008-b%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RF_JMFE_TREASURY/Capital%20Funding/Retail%20Loans/Archive/Redeemed%20WOARTs/Certificates/WOART15/Certificates/WOART-15%20Certificate%20Trend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B/WOART%202008-B%2020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B/WOART_2008-B_20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B/WOART_2008-B_2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8B/WOART_2008-B_201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Archive/WOART2008B/WOART_2008-B_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lients\AHFC\zvstwork\dave-files\new-deal\final-cashflows\99-1_Structure_2000_Data_I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202009-A%2020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OART16/Certificates/WOART-16%20Certificate%20Trend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_2009-A_200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_2009-A_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_2009-A_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_2009-A_20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9A/WOART_2009-A_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3B/WOART%202003-B%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OART6/Certificates/WOART-6%20Certificate%20Trend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3B/WOART%202003-B%202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3B/WOART%202003-B%20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RF_JMFE_TREASURY/Capital%20Funding/Retail%20Loans/WOART/Certificates/Website/WOART2003B/WOART%202003-B%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97B entry"/>
      <sheetName val="FRSCSERV"/>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Ju"/>
      <sheetName val="J"/>
      <sheetName val=""/>
      <sheetName val="a"/>
      <sheetName val="au"/>
      <sheetName val="s"/>
      <sheetName val="se"/>
      <sheetName val="O"/>
      <sheetName val="Oc"/>
      <sheetName val="Oct"/>
      <sheetName val="ul"/>
      <sheetName val="l"/>
      <sheetName val="ug"/>
      <sheetName val="g"/>
      <sheetName val="OSep"/>
      <sheetName val="OcSep"/>
      <sheetName val="OctSep"/>
      <sheetName val="Octep"/>
      <sheetName val="Octp"/>
    </sheetNames>
    <sheetDataSet>
      <sheetData sheetId="0" refreshError="1">
        <row r="136">
          <cell r="B136">
            <v>157378336.58000001</v>
          </cell>
        </row>
      </sheetData>
      <sheetData sheetId="1" refreshError="1">
        <row r="136">
          <cell r="B136">
            <v>148132096.40000001</v>
          </cell>
        </row>
      </sheetData>
      <sheetData sheetId="2" refreshError="1">
        <row r="136">
          <cell r="B136">
            <v>138084924.34</v>
          </cell>
        </row>
      </sheetData>
      <sheetData sheetId="3" refreshError="1">
        <row r="136">
          <cell r="B136">
            <v>128544314.31999999</v>
          </cell>
        </row>
      </sheetData>
      <sheetData sheetId="4" refreshError="1">
        <row r="136">
          <cell r="B136">
            <v>119630823.94</v>
          </cell>
        </row>
      </sheetData>
      <sheetData sheetId="5" refreshError="1">
        <row r="136">
          <cell r="B136">
            <v>110930441.56</v>
          </cell>
        </row>
      </sheetData>
      <sheetData sheetId="6" refreshError="1">
        <row r="136">
          <cell r="B136">
            <v>102348651.20999999</v>
          </cell>
        </row>
      </sheetData>
      <sheetData sheetId="7" refreshError="1">
        <row r="136">
          <cell r="B136">
            <v>94223426.040000007</v>
          </cell>
        </row>
      </sheetData>
      <sheetData sheetId="8" refreshError="1">
        <row r="136">
          <cell r="B136">
            <v>87047810.079999998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b"/>
      <sheetName val="Mar"/>
      <sheetName val="Apr"/>
      <sheetName val="May"/>
      <sheetName val="Jun"/>
      <sheetName val="July"/>
      <sheetName val="Aug"/>
      <sheetName val="Sept"/>
      <sheetName val="Oct"/>
      <sheetName val="Nov"/>
      <sheetName val="Dec"/>
      <sheetName val="Ju"/>
      <sheetName val="Jul"/>
      <sheetName val="J"/>
      <sheetName val=""/>
      <sheetName val="a"/>
      <sheetName val="au"/>
      <sheetName val="s"/>
      <sheetName val="se"/>
      <sheetName val="sep"/>
      <sheetName val="uly"/>
      <sheetName val="ly"/>
      <sheetName val="O"/>
      <sheetName val="Oc"/>
      <sheetName val="N"/>
      <sheetName val="No"/>
      <sheetName val="D"/>
      <sheetName val="De"/>
    </sheetNames>
    <sheetDataSet>
      <sheetData sheetId="0" refreshError="1">
        <row r="20">
          <cell r="B20">
            <v>1108510771.24</v>
          </cell>
        </row>
      </sheetData>
      <sheetData sheetId="1" refreshError="1">
        <row r="22">
          <cell r="B22">
            <v>1078862669.7200003</v>
          </cell>
        </row>
      </sheetData>
      <sheetData sheetId="2" refreshError="1">
        <row r="20">
          <cell r="B20">
            <v>1045789815.29</v>
          </cell>
        </row>
      </sheetData>
      <sheetData sheetId="3" refreshError="1">
        <row r="20">
          <cell r="B20">
            <v>1013106767.3299999</v>
          </cell>
        </row>
      </sheetData>
      <sheetData sheetId="4" refreshError="1">
        <row r="20">
          <cell r="B20">
            <v>981957140.17000008</v>
          </cell>
        </row>
      </sheetData>
      <sheetData sheetId="5" refreshError="1">
        <row r="20">
          <cell r="B20">
            <v>951427120.32999992</v>
          </cell>
        </row>
      </sheetData>
      <sheetData sheetId="6" refreshError="1">
        <row r="20">
          <cell r="B20">
            <v>920975190.41999996</v>
          </cell>
        </row>
      </sheetData>
      <sheetData sheetId="7" refreshError="1">
        <row r="20">
          <cell r="B20">
            <v>893441739.62</v>
          </cell>
        </row>
      </sheetData>
      <sheetData sheetId="8" refreshError="1">
        <row r="20">
          <cell r="B20">
            <v>862780448.71000004</v>
          </cell>
        </row>
      </sheetData>
      <sheetData sheetId="9" refreshError="1">
        <row r="20">
          <cell r="B20">
            <v>834761740.57999992</v>
          </cell>
        </row>
      </sheetData>
      <sheetData sheetId="10" refreshError="1">
        <row r="20">
          <cell r="B20">
            <v>807849100.00999999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A"/>
    </sheetNames>
    <sheetDataSet>
      <sheetData sheetId="0" refreshError="1">
        <row r="4">
          <cell r="C4">
            <v>40543</v>
          </cell>
          <cell r="D4">
            <v>40512</v>
          </cell>
          <cell r="E4">
            <v>40482</v>
          </cell>
          <cell r="F4">
            <v>40451</v>
          </cell>
          <cell r="G4">
            <v>40421</v>
          </cell>
          <cell r="H4">
            <v>40390</v>
          </cell>
          <cell r="I4">
            <v>40359</v>
          </cell>
          <cell r="J4">
            <v>40329</v>
          </cell>
          <cell r="K4">
            <v>40298</v>
          </cell>
          <cell r="L4">
            <v>40268</v>
          </cell>
          <cell r="M4">
            <v>40237</v>
          </cell>
          <cell r="N4">
            <v>40209</v>
          </cell>
          <cell r="O4">
            <v>40178</v>
          </cell>
          <cell r="P4">
            <v>40147</v>
          </cell>
          <cell r="Q4">
            <v>40117</v>
          </cell>
          <cell r="R4">
            <v>40086</v>
          </cell>
          <cell r="S4">
            <v>40056</v>
          </cell>
          <cell r="T4">
            <v>40025</v>
          </cell>
          <cell r="U4">
            <v>39994</v>
          </cell>
          <cell r="V4">
            <v>39964</v>
          </cell>
          <cell r="W4">
            <v>39933</v>
          </cell>
          <cell r="X4">
            <v>39903</v>
          </cell>
          <cell r="Y4">
            <v>39872</v>
          </cell>
          <cell r="Z4">
            <v>39844</v>
          </cell>
          <cell r="AA4">
            <v>39813</v>
          </cell>
          <cell r="AB4">
            <v>39782</v>
          </cell>
          <cell r="AC4">
            <v>39752</v>
          </cell>
          <cell r="AD4">
            <v>39721</v>
          </cell>
          <cell r="AE4">
            <v>39691</v>
          </cell>
          <cell r="AF4">
            <v>39660</v>
          </cell>
          <cell r="AG4">
            <v>39629</v>
          </cell>
          <cell r="AH4">
            <v>39599</v>
          </cell>
          <cell r="AI4">
            <v>39568</v>
          </cell>
          <cell r="AJ4">
            <v>39538</v>
          </cell>
          <cell r="AK4">
            <v>39507</v>
          </cell>
          <cell r="AL4">
            <v>39478</v>
          </cell>
          <cell r="AM4">
            <v>39447</v>
          </cell>
          <cell r="AN4">
            <v>39416</v>
          </cell>
          <cell r="AO4">
            <v>39386</v>
          </cell>
          <cell r="AP4">
            <v>39355</v>
          </cell>
          <cell r="AQ4">
            <v>39325</v>
          </cell>
          <cell r="AR4">
            <v>39294</v>
          </cell>
          <cell r="AS4">
            <v>39263</v>
          </cell>
          <cell r="AT4">
            <v>39233</v>
          </cell>
          <cell r="AU4">
            <v>39202</v>
          </cell>
          <cell r="AV4">
            <v>39172</v>
          </cell>
          <cell r="AW4">
            <v>39141</v>
          </cell>
        </row>
        <row r="5">
          <cell r="C5">
            <v>1131105000</v>
          </cell>
          <cell r="D5">
            <v>1131105000</v>
          </cell>
          <cell r="E5">
            <v>1131105000</v>
          </cell>
          <cell r="F5">
            <v>1131105000</v>
          </cell>
          <cell r="G5">
            <v>1131105000</v>
          </cell>
          <cell r="H5">
            <v>1131105000</v>
          </cell>
          <cell r="I5">
            <v>1131105000</v>
          </cell>
          <cell r="J5">
            <v>1131105000</v>
          </cell>
          <cell r="K5">
            <v>1131105000</v>
          </cell>
          <cell r="L5">
            <v>1131105000</v>
          </cell>
          <cell r="M5">
            <v>1131105000</v>
          </cell>
          <cell r="N5">
            <v>1131105000</v>
          </cell>
          <cell r="O5">
            <v>1131105000</v>
          </cell>
          <cell r="P5">
            <v>1131105000</v>
          </cell>
          <cell r="Q5">
            <v>1131105000</v>
          </cell>
          <cell r="R5">
            <v>1131105000</v>
          </cell>
          <cell r="S5">
            <v>1131105000</v>
          </cell>
          <cell r="T5">
            <v>1131105000</v>
          </cell>
          <cell r="U5">
            <v>1131105000</v>
          </cell>
          <cell r="V5">
            <v>1131105000</v>
          </cell>
          <cell r="W5">
            <v>1131105000</v>
          </cell>
          <cell r="X5">
            <v>1131105000</v>
          </cell>
          <cell r="Y5">
            <v>1131105000</v>
          </cell>
          <cell r="Z5">
            <v>1131105000</v>
          </cell>
          <cell r="AA5">
            <v>1131105000</v>
          </cell>
          <cell r="AB5">
            <v>1131105000</v>
          </cell>
          <cell r="AC5">
            <v>1131105000</v>
          </cell>
          <cell r="AD5">
            <v>1131105000</v>
          </cell>
          <cell r="AE5">
            <v>1131105000</v>
          </cell>
          <cell r="AF5">
            <v>1131105000</v>
          </cell>
          <cell r="AG5">
            <v>1131105000</v>
          </cell>
          <cell r="AH5">
            <v>1131105000</v>
          </cell>
          <cell r="AI5">
            <v>1131105000</v>
          </cell>
          <cell r="AJ5">
            <v>1131105000</v>
          </cell>
          <cell r="AK5">
            <v>1131105000</v>
          </cell>
          <cell r="AL5">
            <v>1131105000</v>
          </cell>
          <cell r="AM5">
            <v>1131105000</v>
          </cell>
          <cell r="AN5">
            <v>1131105000</v>
          </cell>
          <cell r="AO5">
            <v>1131105000</v>
          </cell>
          <cell r="AP5">
            <v>1131105000</v>
          </cell>
          <cell r="AQ5">
            <v>1131105000</v>
          </cell>
          <cell r="AR5">
            <v>1131105000</v>
          </cell>
          <cell r="AS5">
            <v>1131105000</v>
          </cell>
          <cell r="AT5">
            <v>1131105000</v>
          </cell>
          <cell r="AU5">
            <v>1131105000</v>
          </cell>
          <cell r="AV5">
            <v>1131105000</v>
          </cell>
          <cell r="AW5">
            <v>1131105000</v>
          </cell>
        </row>
        <row r="6">
          <cell r="C6">
            <v>10888322.134025067</v>
          </cell>
          <cell r="D6">
            <v>10987282.9740251</v>
          </cell>
          <cell r="E6">
            <v>11543712.254025072</v>
          </cell>
          <cell r="F6">
            <v>12371159.484025061</v>
          </cell>
          <cell r="G6">
            <v>13596770.89225781</v>
          </cell>
          <cell r="H6">
            <v>13111158.030000031</v>
          </cell>
          <cell r="I6">
            <v>14180727.187377214</v>
          </cell>
          <cell r="J6">
            <v>13435225.100000024</v>
          </cell>
          <cell r="K6">
            <v>15678509.539999992</v>
          </cell>
          <cell r="L6">
            <v>17274989.729999989</v>
          </cell>
          <cell r="M6">
            <v>14472593.990000039</v>
          </cell>
          <cell r="N6">
            <v>14723535.173941791</v>
          </cell>
          <cell r="O6">
            <v>15886109.716058195</v>
          </cell>
          <cell r="P6">
            <v>15435217.410000026</v>
          </cell>
          <cell r="Q6">
            <v>16247474.209999979</v>
          </cell>
          <cell r="R6">
            <v>15785266.210000038</v>
          </cell>
          <cell r="S6">
            <v>16833860.38042599</v>
          </cell>
          <cell r="T6">
            <v>17693031.239573717</v>
          </cell>
          <cell r="U6">
            <v>18895946.20079869</v>
          </cell>
          <cell r="V6">
            <v>16902695.790000021</v>
          </cell>
          <cell r="W6">
            <v>18310167.359999955</v>
          </cell>
          <cell r="X6">
            <v>19901553.979999959</v>
          </cell>
          <cell r="Y6">
            <v>19073576.979999959</v>
          </cell>
          <cell r="Z6">
            <v>20042458.42272824</v>
          </cell>
          <cell r="AA6">
            <v>20008757.339999914</v>
          </cell>
          <cell r="AB6">
            <v>19026791.310000002</v>
          </cell>
          <cell r="AC6">
            <v>21612407.980000138</v>
          </cell>
          <cell r="AD6">
            <v>22108751.409999847</v>
          </cell>
          <cell r="AE6">
            <v>22544539.280000091</v>
          </cell>
          <cell r="AF6">
            <v>24337384.470000029</v>
          </cell>
          <cell r="AG6">
            <v>25416682.870000005</v>
          </cell>
          <cell r="AH6">
            <v>26080308.899999976</v>
          </cell>
          <cell r="AI6">
            <v>28358191.049999952</v>
          </cell>
          <cell r="AJ6">
            <v>26979881.060970306</v>
          </cell>
          <cell r="AK6">
            <v>27412045.160000086</v>
          </cell>
          <cell r="AL6">
            <v>27434749.386292577</v>
          </cell>
          <cell r="AM6">
            <v>26912640.569999814</v>
          </cell>
          <cell r="AN6">
            <v>28018708.127207637</v>
          </cell>
          <cell r="AO6">
            <v>30661290.912792444</v>
          </cell>
          <cell r="AP6">
            <v>27533450.800000072</v>
          </cell>
          <cell r="AQ6">
            <v>30451929.899999976</v>
          </cell>
          <cell r="AR6">
            <v>30603576.440000057</v>
          </cell>
          <cell r="AS6">
            <v>33078521.067214958</v>
          </cell>
          <cell r="AT6">
            <v>34657704.457085982</v>
          </cell>
          <cell r="AU6">
            <v>35635064.073864929</v>
          </cell>
          <cell r="AV6">
            <v>33414478.588723131</v>
          </cell>
          <cell r="AW6">
            <v>23599587.403648425</v>
          </cell>
        </row>
        <row r="7">
          <cell r="C7">
            <v>131946213.08402508</v>
          </cell>
          <cell r="D7">
            <v>142834535.21402508</v>
          </cell>
          <cell r="E7">
            <v>153821818.18402508</v>
          </cell>
          <cell r="F7">
            <v>165365530.43402508</v>
          </cell>
          <cell r="G7">
            <v>177736689.91402507</v>
          </cell>
          <cell r="H7">
            <v>191333460.80402505</v>
          </cell>
          <cell r="I7">
            <v>204444618.83402506</v>
          </cell>
          <cell r="J7">
            <v>218625346.02402505</v>
          </cell>
          <cell r="K7">
            <v>232060571.12402505</v>
          </cell>
          <cell r="L7">
            <v>247739080.66402504</v>
          </cell>
          <cell r="M7">
            <v>265014070.39402503</v>
          </cell>
          <cell r="N7">
            <v>279486664.38402504</v>
          </cell>
          <cell r="O7">
            <v>294210199.55402505</v>
          </cell>
          <cell r="P7">
            <v>310096309.27402508</v>
          </cell>
          <cell r="Q7">
            <v>325531526.68402511</v>
          </cell>
          <cell r="R7">
            <v>341779000.89402509</v>
          </cell>
          <cell r="S7">
            <v>357564267.10402507</v>
          </cell>
          <cell r="T7">
            <v>374398127.48402506</v>
          </cell>
          <cell r="U7">
            <v>392091158.72402507</v>
          </cell>
          <cell r="V7">
            <v>410987104.92402506</v>
          </cell>
          <cell r="W7">
            <v>427889800.71402508</v>
          </cell>
          <cell r="X7">
            <v>446199968.07402509</v>
          </cell>
          <cell r="Y7">
            <v>466101522.05402511</v>
          </cell>
          <cell r="Z7">
            <v>485175099.03402513</v>
          </cell>
          <cell r="AA7">
            <v>505217557.45402515</v>
          </cell>
          <cell r="AB7">
            <v>525226314.79402512</v>
          </cell>
          <cell r="AC7">
            <v>544253106.10402513</v>
          </cell>
          <cell r="AD7">
            <v>565865514.08402514</v>
          </cell>
          <cell r="AE7">
            <v>587974265.49402511</v>
          </cell>
          <cell r="AF7">
            <v>610518804.77260017</v>
          </cell>
          <cell r="AG7">
            <v>634856189.24260032</v>
          </cell>
          <cell r="AH7">
            <v>660272872.11260021</v>
          </cell>
          <cell r="AI7">
            <v>686353181.01260018</v>
          </cell>
          <cell r="AJ7">
            <v>714711372.06260014</v>
          </cell>
          <cell r="AK7">
            <v>741691253.12260032</v>
          </cell>
          <cell r="AL7">
            <v>769103298.28260028</v>
          </cell>
          <cell r="AM7">
            <v>796538047.67260015</v>
          </cell>
          <cell r="AN7">
            <v>823450688.2426002</v>
          </cell>
          <cell r="AO7">
            <v>851469396.37140024</v>
          </cell>
          <cell r="AP7">
            <v>882130687.27780008</v>
          </cell>
          <cell r="AQ7">
            <v>909664138.07679999</v>
          </cell>
          <cell r="AR7">
            <v>940116067.97979999</v>
          </cell>
          <cell r="AS7">
            <v>970719644.43187761</v>
          </cell>
          <cell r="AT7">
            <v>1003798165.4776236</v>
          </cell>
          <cell r="AU7">
            <v>1038455869.9368712</v>
          </cell>
          <cell r="AV7">
            <v>1074090934.0111804</v>
          </cell>
          <cell r="AW7">
            <v>1107505412.6047628</v>
          </cell>
        </row>
        <row r="9">
          <cell r="C9">
            <v>243000000</v>
          </cell>
          <cell r="D9">
            <v>243000000</v>
          </cell>
          <cell r="E9">
            <v>243000000</v>
          </cell>
          <cell r="F9">
            <v>243000000</v>
          </cell>
          <cell r="G9">
            <v>243000000</v>
          </cell>
          <cell r="H9">
            <v>243000000</v>
          </cell>
          <cell r="I9">
            <v>243000000</v>
          </cell>
          <cell r="J9">
            <v>243000000</v>
          </cell>
          <cell r="K9">
            <v>243000000</v>
          </cell>
          <cell r="L9">
            <v>243000000</v>
          </cell>
          <cell r="M9">
            <v>243000000</v>
          </cell>
          <cell r="N9">
            <v>243000000</v>
          </cell>
          <cell r="O9">
            <v>243000000</v>
          </cell>
          <cell r="P9">
            <v>243000000</v>
          </cell>
          <cell r="Q9">
            <v>243000000</v>
          </cell>
          <cell r="R9">
            <v>243000000</v>
          </cell>
          <cell r="S9">
            <v>243000000</v>
          </cell>
          <cell r="T9">
            <v>243000000</v>
          </cell>
          <cell r="U9">
            <v>243000000</v>
          </cell>
          <cell r="V9">
            <v>243000000</v>
          </cell>
          <cell r="W9">
            <v>243000000</v>
          </cell>
          <cell r="X9">
            <v>243000000</v>
          </cell>
          <cell r="Y9">
            <v>243000000</v>
          </cell>
          <cell r="Z9">
            <v>243000000</v>
          </cell>
          <cell r="AA9">
            <v>243000000</v>
          </cell>
          <cell r="AB9">
            <v>243000000</v>
          </cell>
          <cell r="AC9">
            <v>243000000</v>
          </cell>
          <cell r="AD9">
            <v>243000000</v>
          </cell>
          <cell r="AE9">
            <v>243000000</v>
          </cell>
          <cell r="AF9">
            <v>243000000</v>
          </cell>
          <cell r="AG9">
            <v>243000000</v>
          </cell>
          <cell r="AH9">
            <v>243000000</v>
          </cell>
          <cell r="AI9">
            <v>243000000</v>
          </cell>
          <cell r="AJ9">
            <v>243000000</v>
          </cell>
          <cell r="AK9">
            <v>243000000</v>
          </cell>
          <cell r="AL9">
            <v>243000000</v>
          </cell>
          <cell r="AM9">
            <v>243000000</v>
          </cell>
          <cell r="AN9">
            <v>243000000</v>
          </cell>
          <cell r="AO9">
            <v>243000000</v>
          </cell>
          <cell r="AP9">
            <v>243000000</v>
          </cell>
          <cell r="AQ9">
            <v>243000000</v>
          </cell>
          <cell r="AR9">
            <v>243000000</v>
          </cell>
          <cell r="AS9">
            <v>243000000</v>
          </cell>
          <cell r="AT9">
            <v>243000000</v>
          </cell>
          <cell r="AU9">
            <v>243000000</v>
          </cell>
          <cell r="AV9">
            <v>243000000</v>
          </cell>
          <cell r="AW9">
            <v>243000000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21559138.079999998</v>
          </cell>
          <cell r="AQ10">
            <v>30451929.899999976</v>
          </cell>
          <cell r="AR10">
            <v>30603576.440000057</v>
          </cell>
          <cell r="AS10">
            <v>33078521.067214958</v>
          </cell>
          <cell r="AT10">
            <v>34657704.457085982</v>
          </cell>
          <cell r="AU10">
            <v>35635064.073864929</v>
          </cell>
          <cell r="AV10">
            <v>33414478.588723131</v>
          </cell>
          <cell r="AW10">
            <v>23599587.403648425</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21559138.080000021</v>
          </cell>
          <cell r="AR11">
            <v>52011067.98999995</v>
          </cell>
          <cell r="AS11">
            <v>82614644.412785053</v>
          </cell>
          <cell r="AT11">
            <v>115693165.48291402</v>
          </cell>
          <cell r="AU11">
            <v>150350869.93613505</v>
          </cell>
          <cell r="AV11">
            <v>185985934.01127687</v>
          </cell>
          <cell r="AW11">
            <v>219400412.59635156</v>
          </cell>
        </row>
        <row r="13">
          <cell r="C13">
            <v>288000000</v>
          </cell>
          <cell r="D13">
            <v>288000000</v>
          </cell>
          <cell r="E13">
            <v>288000000</v>
          </cell>
          <cell r="F13">
            <v>288000000</v>
          </cell>
          <cell r="G13">
            <v>288000000</v>
          </cell>
          <cell r="H13">
            <v>288000000</v>
          </cell>
          <cell r="I13">
            <v>288000000</v>
          </cell>
          <cell r="J13">
            <v>288000000</v>
          </cell>
          <cell r="K13">
            <v>288000000</v>
          </cell>
          <cell r="L13">
            <v>288000000</v>
          </cell>
          <cell r="M13">
            <v>288000000</v>
          </cell>
          <cell r="N13">
            <v>288000000</v>
          </cell>
          <cell r="O13">
            <v>288000000</v>
          </cell>
          <cell r="P13">
            <v>288000000</v>
          </cell>
          <cell r="Q13">
            <v>288000000</v>
          </cell>
          <cell r="R13">
            <v>288000000</v>
          </cell>
          <cell r="S13">
            <v>288000000</v>
          </cell>
          <cell r="T13">
            <v>288000000</v>
          </cell>
          <cell r="U13">
            <v>288000000</v>
          </cell>
          <cell r="V13">
            <v>288000000</v>
          </cell>
          <cell r="W13">
            <v>288000000</v>
          </cell>
          <cell r="X13">
            <v>288000000</v>
          </cell>
          <cell r="Y13">
            <v>288000000</v>
          </cell>
          <cell r="Z13">
            <v>288000000</v>
          </cell>
          <cell r="AA13">
            <v>288000000</v>
          </cell>
          <cell r="AB13">
            <v>288000000</v>
          </cell>
          <cell r="AC13">
            <v>288000000</v>
          </cell>
          <cell r="AD13">
            <v>288000000</v>
          </cell>
          <cell r="AE13">
            <v>288000000</v>
          </cell>
          <cell r="AF13">
            <v>288000000</v>
          </cell>
          <cell r="AG13">
            <v>288000000</v>
          </cell>
          <cell r="AH13">
            <v>288000000</v>
          </cell>
          <cell r="AI13">
            <v>288000000</v>
          </cell>
          <cell r="AJ13">
            <v>288000000</v>
          </cell>
          <cell r="AK13">
            <v>288000000</v>
          </cell>
          <cell r="AL13">
            <v>288000000</v>
          </cell>
          <cell r="AM13">
            <v>288000000</v>
          </cell>
          <cell r="AN13">
            <v>288000000</v>
          </cell>
          <cell r="AO13">
            <v>288000000</v>
          </cell>
          <cell r="AP13">
            <v>288000000</v>
          </cell>
          <cell r="AQ13">
            <v>288000000</v>
          </cell>
          <cell r="AR13">
            <v>288000000</v>
          </cell>
          <cell r="AS13">
            <v>288000000</v>
          </cell>
          <cell r="AT13">
            <v>288000000</v>
          </cell>
          <cell r="AU13">
            <v>288000000</v>
          </cell>
          <cell r="AV13">
            <v>288000000</v>
          </cell>
          <cell r="AW13">
            <v>288000000</v>
          </cell>
        </row>
        <row r="14">
          <cell r="C14">
            <v>4.7999955713748932E-3</v>
          </cell>
          <cell r="D14">
            <v>4.7999955713748932E-3</v>
          </cell>
          <cell r="E14">
            <v>4.7999955713748932E-3</v>
          </cell>
          <cell r="F14">
            <v>4.7999955713748932E-3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10413804.77</v>
          </cell>
          <cell r="AF14">
            <v>24337384.470000029</v>
          </cell>
          <cell r="AG14">
            <v>25416682.870000005</v>
          </cell>
          <cell r="AH14">
            <v>26080308.899999976</v>
          </cell>
          <cell r="AI14">
            <v>28358191.049999952</v>
          </cell>
          <cell r="AJ14">
            <v>26979881.060970306</v>
          </cell>
          <cell r="AK14">
            <v>27412045.160000086</v>
          </cell>
          <cell r="AL14">
            <v>27434749.386292577</v>
          </cell>
          <cell r="AM14">
            <v>26912640.569999814</v>
          </cell>
          <cell r="AN14">
            <v>28018708.127207637</v>
          </cell>
          <cell r="AO14">
            <v>30661290.912792444</v>
          </cell>
          <cell r="AP14">
            <v>5974312.7200000733</v>
          </cell>
          <cell r="AQ14">
            <v>0</v>
          </cell>
          <cell r="AR14">
            <v>0</v>
          </cell>
          <cell r="AS14">
            <v>0</v>
          </cell>
          <cell r="AT14">
            <v>0</v>
          </cell>
          <cell r="AU14">
            <v>0</v>
          </cell>
          <cell r="AV14">
            <v>0</v>
          </cell>
          <cell r="AW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10413804.769999973</v>
          </cell>
          <cell r="AG15">
            <v>34751189.239999995</v>
          </cell>
          <cell r="AH15">
            <v>60167872.110000029</v>
          </cell>
          <cell r="AI15">
            <v>86248181.01000005</v>
          </cell>
          <cell r="AJ15">
            <v>114606372.05902961</v>
          </cell>
          <cell r="AK15">
            <v>141586253.11999992</v>
          </cell>
          <cell r="AL15">
            <v>168998298.28370741</v>
          </cell>
          <cell r="AM15">
            <v>196433047.67000008</v>
          </cell>
          <cell r="AN15">
            <v>223345688.23999989</v>
          </cell>
          <cell r="AO15">
            <v>251364396.36720753</v>
          </cell>
          <cell r="AP15">
            <v>282025687.27999991</v>
          </cell>
          <cell r="AQ15">
            <v>288000000</v>
          </cell>
          <cell r="AR15">
            <v>288000000</v>
          </cell>
          <cell r="AS15">
            <v>288000000</v>
          </cell>
          <cell r="AT15">
            <v>288000000</v>
          </cell>
          <cell r="AU15">
            <v>288000000</v>
          </cell>
          <cell r="AV15">
            <v>288000000</v>
          </cell>
          <cell r="AW15">
            <v>288000000</v>
          </cell>
        </row>
        <row r="17">
          <cell r="C17">
            <v>236000000</v>
          </cell>
          <cell r="D17">
            <v>236000000</v>
          </cell>
          <cell r="E17">
            <v>236000000</v>
          </cell>
          <cell r="F17">
            <v>236000000</v>
          </cell>
          <cell r="G17">
            <v>236000000</v>
          </cell>
          <cell r="H17">
            <v>236000000</v>
          </cell>
          <cell r="I17">
            <v>236000000</v>
          </cell>
          <cell r="J17">
            <v>236000000</v>
          </cell>
          <cell r="K17">
            <v>236000000</v>
          </cell>
          <cell r="L17">
            <v>236000000</v>
          </cell>
          <cell r="M17">
            <v>236000000</v>
          </cell>
          <cell r="N17">
            <v>236000000</v>
          </cell>
          <cell r="O17">
            <v>236000000</v>
          </cell>
          <cell r="P17">
            <v>236000000</v>
          </cell>
          <cell r="Q17">
            <v>236000000</v>
          </cell>
          <cell r="R17">
            <v>236000000</v>
          </cell>
          <cell r="S17">
            <v>236000000</v>
          </cell>
          <cell r="T17">
            <v>236000000</v>
          </cell>
          <cell r="U17">
            <v>236000000</v>
          </cell>
          <cell r="V17">
            <v>236000000</v>
          </cell>
          <cell r="W17">
            <v>236000000</v>
          </cell>
          <cell r="X17">
            <v>236000000</v>
          </cell>
          <cell r="Y17">
            <v>236000000</v>
          </cell>
          <cell r="Z17">
            <v>236000000</v>
          </cell>
          <cell r="AA17">
            <v>236000000</v>
          </cell>
          <cell r="AB17">
            <v>236000000</v>
          </cell>
          <cell r="AC17">
            <v>236000000</v>
          </cell>
          <cell r="AD17">
            <v>236000000</v>
          </cell>
          <cell r="AE17">
            <v>236000000</v>
          </cell>
          <cell r="AF17">
            <v>236000000</v>
          </cell>
          <cell r="AG17">
            <v>236000000</v>
          </cell>
          <cell r="AH17">
            <v>236000000</v>
          </cell>
          <cell r="AI17">
            <v>236000000</v>
          </cell>
          <cell r="AJ17">
            <v>236000000</v>
          </cell>
          <cell r="AK17">
            <v>236000000</v>
          </cell>
          <cell r="AL17">
            <v>236000000</v>
          </cell>
          <cell r="AM17">
            <v>236000000</v>
          </cell>
          <cell r="AN17">
            <v>236000000</v>
          </cell>
          <cell r="AO17">
            <v>236000000</v>
          </cell>
          <cell r="AP17">
            <v>236000000</v>
          </cell>
          <cell r="AQ17">
            <v>236000000</v>
          </cell>
          <cell r="AR17">
            <v>236000000</v>
          </cell>
          <cell r="AS17">
            <v>236000000</v>
          </cell>
          <cell r="AT17">
            <v>236000000</v>
          </cell>
          <cell r="AU17">
            <v>236000000</v>
          </cell>
          <cell r="AV17">
            <v>236000000</v>
          </cell>
          <cell r="AW17">
            <v>236000000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10293127.479627572</v>
          </cell>
          <cell r="T18">
            <v>17693031.239573717</v>
          </cell>
          <cell r="U18">
            <v>18895946.20079869</v>
          </cell>
          <cell r="V18">
            <v>16902695.790000021</v>
          </cell>
          <cell r="W18">
            <v>18310167.359999955</v>
          </cell>
          <cell r="X18">
            <v>19901553.979999959</v>
          </cell>
          <cell r="Y18">
            <v>19073576.979999959</v>
          </cell>
          <cell r="Z18">
            <v>20042458.42272824</v>
          </cell>
          <cell r="AA18">
            <v>20008757.339999914</v>
          </cell>
          <cell r="AB18">
            <v>19026791.310000002</v>
          </cell>
          <cell r="AC18">
            <v>21612407.980000138</v>
          </cell>
          <cell r="AD18">
            <v>22108751.409999847</v>
          </cell>
          <cell r="AE18">
            <v>12130734.510000091</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10293127.479627572</v>
          </cell>
          <cell r="U19">
            <v>27986158.719201289</v>
          </cell>
          <cell r="V19">
            <v>46882104.919999979</v>
          </cell>
          <cell r="W19">
            <v>63784800.710000038</v>
          </cell>
          <cell r="X19">
            <v>82094968.070000038</v>
          </cell>
          <cell r="Y19">
            <v>101996522.05000004</v>
          </cell>
          <cell r="Z19">
            <v>121070099.02727184</v>
          </cell>
          <cell r="AA19">
            <v>141112557.45000008</v>
          </cell>
          <cell r="AB19">
            <v>161121314.78999999</v>
          </cell>
          <cell r="AC19">
            <v>180148106.09999987</v>
          </cell>
          <cell r="AD19">
            <v>201760514.08000016</v>
          </cell>
          <cell r="AE19">
            <v>223869265.48999992</v>
          </cell>
          <cell r="AF19">
            <v>236000000</v>
          </cell>
          <cell r="AG19">
            <v>236000000</v>
          </cell>
          <cell r="AH19">
            <v>236000000</v>
          </cell>
          <cell r="AI19">
            <v>236000000</v>
          </cell>
          <cell r="AJ19">
            <v>236000000</v>
          </cell>
          <cell r="AK19">
            <v>236000000</v>
          </cell>
          <cell r="AL19">
            <v>236000000</v>
          </cell>
          <cell r="AM19">
            <v>236000000</v>
          </cell>
          <cell r="AN19">
            <v>236000000</v>
          </cell>
          <cell r="AO19">
            <v>236000000</v>
          </cell>
          <cell r="AP19">
            <v>236000000</v>
          </cell>
          <cell r="AQ19">
            <v>236000000</v>
          </cell>
          <cell r="AR19">
            <v>236000000</v>
          </cell>
          <cell r="AS19">
            <v>236000000</v>
          </cell>
          <cell r="AT19">
            <v>236000000</v>
          </cell>
          <cell r="AU19">
            <v>236000000</v>
          </cell>
          <cell r="AV19">
            <v>236000000</v>
          </cell>
          <cell r="AW19">
            <v>236000000</v>
          </cell>
        </row>
        <row r="21">
          <cell r="C21">
            <v>333000000</v>
          </cell>
          <cell r="D21">
            <v>333000000</v>
          </cell>
          <cell r="E21">
            <v>333000000</v>
          </cell>
          <cell r="F21">
            <v>333000000</v>
          </cell>
          <cell r="G21">
            <v>333000000</v>
          </cell>
          <cell r="H21">
            <v>333000000</v>
          </cell>
          <cell r="I21">
            <v>333000000</v>
          </cell>
          <cell r="J21">
            <v>333000000</v>
          </cell>
          <cell r="K21">
            <v>333000000</v>
          </cell>
          <cell r="L21">
            <v>333000000</v>
          </cell>
          <cell r="M21">
            <v>333000000</v>
          </cell>
          <cell r="N21">
            <v>333000000</v>
          </cell>
          <cell r="O21">
            <v>333000000</v>
          </cell>
          <cell r="P21">
            <v>333000000</v>
          </cell>
          <cell r="Q21">
            <v>333000000</v>
          </cell>
          <cell r="R21">
            <v>333000000</v>
          </cell>
          <cell r="S21">
            <v>333000000</v>
          </cell>
          <cell r="T21">
            <v>333000000</v>
          </cell>
          <cell r="U21">
            <v>333000000</v>
          </cell>
          <cell r="V21">
            <v>333000000</v>
          </cell>
          <cell r="W21">
            <v>333000000</v>
          </cell>
          <cell r="X21">
            <v>333000000</v>
          </cell>
          <cell r="Y21">
            <v>333000000</v>
          </cell>
          <cell r="Z21">
            <v>333000000</v>
          </cell>
          <cell r="AA21">
            <v>333000000</v>
          </cell>
          <cell r="AB21">
            <v>333000000</v>
          </cell>
          <cell r="AC21">
            <v>333000000</v>
          </cell>
          <cell r="AD21">
            <v>333000000</v>
          </cell>
          <cell r="AE21">
            <v>333000000</v>
          </cell>
          <cell r="AF21">
            <v>333000000</v>
          </cell>
          <cell r="AG21">
            <v>333000000</v>
          </cell>
          <cell r="AH21">
            <v>333000000</v>
          </cell>
          <cell r="AI21">
            <v>333000000</v>
          </cell>
          <cell r="AJ21">
            <v>333000000</v>
          </cell>
          <cell r="AK21">
            <v>333000000</v>
          </cell>
          <cell r="AL21">
            <v>333000000</v>
          </cell>
          <cell r="AM21">
            <v>333000000</v>
          </cell>
          <cell r="AN21">
            <v>333000000</v>
          </cell>
          <cell r="AO21">
            <v>333000000</v>
          </cell>
          <cell r="AP21">
            <v>333000000</v>
          </cell>
          <cell r="AQ21">
            <v>333000000</v>
          </cell>
          <cell r="AR21">
            <v>333000000</v>
          </cell>
          <cell r="AS21">
            <v>333000000</v>
          </cell>
          <cell r="AT21">
            <v>333000000</v>
          </cell>
          <cell r="AU21">
            <v>333000000</v>
          </cell>
          <cell r="AV21">
            <v>333000000</v>
          </cell>
          <cell r="AW21">
            <v>333000000</v>
          </cell>
        </row>
        <row r="22">
          <cell r="C22">
            <v>10888322.134025067</v>
          </cell>
          <cell r="D22">
            <v>10987282.9740251</v>
          </cell>
          <cell r="E22">
            <v>11543712.254025072</v>
          </cell>
          <cell r="F22">
            <v>12371159.484025061</v>
          </cell>
          <cell r="G22">
            <v>13596770.89225781</v>
          </cell>
          <cell r="H22">
            <v>13111158.030000031</v>
          </cell>
          <cell r="I22">
            <v>14180727.187377214</v>
          </cell>
          <cell r="J22">
            <v>13435225.100000024</v>
          </cell>
          <cell r="K22">
            <v>15678509.539999992</v>
          </cell>
          <cell r="L22">
            <v>17274989.729999989</v>
          </cell>
          <cell r="M22">
            <v>14472593.990000039</v>
          </cell>
          <cell r="N22">
            <v>14723535.173941791</v>
          </cell>
          <cell r="O22">
            <v>15886109.716058195</v>
          </cell>
          <cell r="P22">
            <v>15435217.410000026</v>
          </cell>
          <cell r="Q22">
            <v>16247474.209999979</v>
          </cell>
          <cell r="R22">
            <v>15785266.210000038</v>
          </cell>
          <cell r="S22">
            <v>6540732.9007984176</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C23">
            <v>100841213.07597503</v>
          </cell>
          <cell r="D23">
            <v>111729535.205975</v>
          </cell>
          <cell r="E23">
            <v>122716818.17597502</v>
          </cell>
          <cell r="F23">
            <v>134260530.42597502</v>
          </cell>
          <cell r="G23">
            <v>146631689.90774217</v>
          </cell>
          <cell r="H23">
            <v>160228460.79999998</v>
          </cell>
          <cell r="I23">
            <v>173339618.83262277</v>
          </cell>
          <cell r="J23">
            <v>187520346.01999998</v>
          </cell>
          <cell r="K23">
            <v>200955571.12</v>
          </cell>
          <cell r="L23">
            <v>216634080.66</v>
          </cell>
          <cell r="M23">
            <v>233909070.38999996</v>
          </cell>
          <cell r="N23">
            <v>248381664.38</v>
          </cell>
          <cell r="O23">
            <v>263105199.55394179</v>
          </cell>
          <cell r="P23">
            <v>278991309.26999998</v>
          </cell>
          <cell r="Q23">
            <v>294426526.68000001</v>
          </cell>
          <cell r="R23">
            <v>310674000.88999999</v>
          </cell>
          <cell r="S23">
            <v>326459267.09920156</v>
          </cell>
          <cell r="T23">
            <v>333000000</v>
          </cell>
          <cell r="U23">
            <v>333000000</v>
          </cell>
          <cell r="V23">
            <v>333000000</v>
          </cell>
          <cell r="W23">
            <v>333000000</v>
          </cell>
          <cell r="X23">
            <v>333000000</v>
          </cell>
          <cell r="Y23">
            <v>333000000</v>
          </cell>
          <cell r="Z23">
            <v>333000000</v>
          </cell>
          <cell r="AA23">
            <v>333000000</v>
          </cell>
          <cell r="AB23">
            <v>333000000</v>
          </cell>
          <cell r="AC23">
            <v>333000000</v>
          </cell>
          <cell r="AD23">
            <v>333000000</v>
          </cell>
          <cell r="AE23">
            <v>333000000</v>
          </cell>
          <cell r="AF23">
            <v>333000000</v>
          </cell>
          <cell r="AG23">
            <v>333000000</v>
          </cell>
          <cell r="AH23">
            <v>333000000</v>
          </cell>
          <cell r="AI23">
            <v>333000000</v>
          </cell>
          <cell r="AJ23">
            <v>333000000</v>
          </cell>
          <cell r="AK23">
            <v>333000000</v>
          </cell>
          <cell r="AL23">
            <v>333000000</v>
          </cell>
          <cell r="AM23">
            <v>333000000</v>
          </cell>
          <cell r="AN23">
            <v>333000000</v>
          </cell>
          <cell r="AO23">
            <v>333000000</v>
          </cell>
          <cell r="AP23">
            <v>333000000</v>
          </cell>
          <cell r="AQ23">
            <v>333000000</v>
          </cell>
          <cell r="AR23">
            <v>333000000</v>
          </cell>
          <cell r="AS23">
            <v>333000000</v>
          </cell>
          <cell r="AT23">
            <v>333000000</v>
          </cell>
          <cell r="AU23">
            <v>333000000</v>
          </cell>
          <cell r="AV23">
            <v>333000000</v>
          </cell>
          <cell r="AW23">
            <v>333000000</v>
          </cell>
        </row>
        <row r="25">
          <cell r="C25">
            <v>31105000</v>
          </cell>
          <cell r="D25">
            <v>31105000</v>
          </cell>
          <cell r="E25">
            <v>31105000</v>
          </cell>
          <cell r="F25">
            <v>31105000</v>
          </cell>
          <cell r="G25">
            <v>31105000</v>
          </cell>
          <cell r="H25">
            <v>31105000</v>
          </cell>
          <cell r="I25">
            <v>31105000</v>
          </cell>
          <cell r="J25">
            <v>31105000</v>
          </cell>
          <cell r="K25">
            <v>31105000</v>
          </cell>
          <cell r="L25">
            <v>31105000</v>
          </cell>
          <cell r="M25">
            <v>31105000</v>
          </cell>
          <cell r="N25">
            <v>31105000</v>
          </cell>
          <cell r="O25">
            <v>31105000</v>
          </cell>
          <cell r="P25">
            <v>31105000</v>
          </cell>
          <cell r="Q25">
            <v>31105000</v>
          </cell>
          <cell r="R25">
            <v>31105000</v>
          </cell>
          <cell r="S25">
            <v>31105000</v>
          </cell>
          <cell r="T25">
            <v>31105000</v>
          </cell>
          <cell r="U25">
            <v>31105000</v>
          </cell>
          <cell r="V25">
            <v>31105000</v>
          </cell>
          <cell r="W25">
            <v>31105000</v>
          </cell>
          <cell r="X25">
            <v>31105000</v>
          </cell>
          <cell r="Y25">
            <v>31105000</v>
          </cell>
          <cell r="Z25">
            <v>31105000</v>
          </cell>
          <cell r="AA25">
            <v>31105000</v>
          </cell>
          <cell r="AB25">
            <v>31105000</v>
          </cell>
          <cell r="AC25">
            <v>31105000</v>
          </cell>
          <cell r="AD25">
            <v>31105000</v>
          </cell>
          <cell r="AE25">
            <v>31105000</v>
          </cell>
          <cell r="AF25">
            <v>31105000</v>
          </cell>
          <cell r="AG25">
            <v>31105000</v>
          </cell>
          <cell r="AH25">
            <v>31105000</v>
          </cell>
          <cell r="AI25">
            <v>31105000</v>
          </cell>
          <cell r="AJ25">
            <v>31105000</v>
          </cell>
          <cell r="AK25">
            <v>31105000</v>
          </cell>
          <cell r="AL25">
            <v>31105000</v>
          </cell>
          <cell r="AM25">
            <v>31105000</v>
          </cell>
          <cell r="AN25">
            <v>31105000</v>
          </cell>
          <cell r="AO25">
            <v>31105000</v>
          </cell>
          <cell r="AP25">
            <v>31105000</v>
          </cell>
          <cell r="AQ25">
            <v>31105000</v>
          </cell>
          <cell r="AR25">
            <v>31105000</v>
          </cell>
          <cell r="AS25">
            <v>31105000</v>
          </cell>
          <cell r="AT25">
            <v>31105000</v>
          </cell>
          <cell r="AU25">
            <v>31105000</v>
          </cell>
          <cell r="AV25">
            <v>31105000</v>
          </cell>
          <cell r="AW25">
            <v>31105000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C27">
            <v>31105000</v>
          </cell>
          <cell r="D27">
            <v>31105000</v>
          </cell>
          <cell r="E27">
            <v>31105000</v>
          </cell>
          <cell r="F27">
            <v>31105000</v>
          </cell>
          <cell r="G27">
            <v>31105000</v>
          </cell>
          <cell r="H27">
            <v>31105000</v>
          </cell>
          <cell r="I27">
            <v>31105000</v>
          </cell>
          <cell r="J27">
            <v>31105000</v>
          </cell>
          <cell r="K27">
            <v>31105000</v>
          </cell>
          <cell r="L27">
            <v>31105000</v>
          </cell>
          <cell r="M27">
            <v>31105000</v>
          </cell>
          <cell r="N27">
            <v>31105000</v>
          </cell>
          <cell r="O27">
            <v>31105000</v>
          </cell>
          <cell r="P27">
            <v>31105000</v>
          </cell>
          <cell r="Q27">
            <v>31105000</v>
          </cell>
          <cell r="R27">
            <v>31105000</v>
          </cell>
          <cell r="S27">
            <v>31105000</v>
          </cell>
          <cell r="T27">
            <v>31105000</v>
          </cell>
          <cell r="U27">
            <v>31105000</v>
          </cell>
          <cell r="V27">
            <v>31105000</v>
          </cell>
          <cell r="W27">
            <v>31105000</v>
          </cell>
          <cell r="X27">
            <v>31105000</v>
          </cell>
          <cell r="Y27">
            <v>31105000</v>
          </cell>
          <cell r="Z27">
            <v>31105000</v>
          </cell>
          <cell r="AA27">
            <v>31105000</v>
          </cell>
          <cell r="AB27">
            <v>31105000</v>
          </cell>
          <cell r="AC27">
            <v>31105000</v>
          </cell>
          <cell r="AD27">
            <v>31105000</v>
          </cell>
          <cell r="AE27">
            <v>31105000</v>
          </cell>
          <cell r="AF27">
            <v>31105000</v>
          </cell>
          <cell r="AG27">
            <v>31105000</v>
          </cell>
          <cell r="AH27">
            <v>31105000</v>
          </cell>
          <cell r="AI27">
            <v>31105000</v>
          </cell>
          <cell r="AJ27">
            <v>31105000</v>
          </cell>
          <cell r="AK27">
            <v>31105000</v>
          </cell>
          <cell r="AL27">
            <v>31105000</v>
          </cell>
          <cell r="AM27">
            <v>31105000</v>
          </cell>
          <cell r="AN27">
            <v>31105000</v>
          </cell>
          <cell r="AO27">
            <v>31105000</v>
          </cell>
          <cell r="AP27">
            <v>31105000</v>
          </cell>
          <cell r="AQ27">
            <v>31105000</v>
          </cell>
          <cell r="AR27">
            <v>31105000</v>
          </cell>
          <cell r="AS27">
            <v>31105000</v>
          </cell>
          <cell r="AT27">
            <v>31105000</v>
          </cell>
          <cell r="AU27">
            <v>31105000</v>
          </cell>
          <cell r="AV27">
            <v>31105000</v>
          </cell>
          <cell r="AW27">
            <v>31105000</v>
          </cell>
        </row>
        <row r="30">
          <cell r="C30">
            <v>165108.15</v>
          </cell>
          <cell r="D30">
            <v>163557.42000000001</v>
          </cell>
          <cell r="E30">
            <v>167265.52000000002</v>
          </cell>
          <cell r="F30">
            <v>169084.79999999999</v>
          </cell>
          <cell r="G30">
            <v>174484.16</v>
          </cell>
          <cell r="H30">
            <v>190171.55</v>
          </cell>
          <cell r="I30">
            <v>192284.62</v>
          </cell>
          <cell r="J30">
            <v>192174.06</v>
          </cell>
          <cell r="K30">
            <v>186623.97</v>
          </cell>
          <cell r="L30">
            <v>183966.62</v>
          </cell>
          <cell r="M30">
            <v>180835.69</v>
          </cell>
          <cell r="N30">
            <v>192162.04</v>
          </cell>
          <cell r="O30">
            <v>193647.37</v>
          </cell>
          <cell r="P30">
            <v>194265.62</v>
          </cell>
          <cell r="Q30">
            <v>205297.52000000002</v>
          </cell>
          <cell r="R30">
            <v>203851.01</v>
          </cell>
          <cell r="S30">
            <v>255681.79</v>
          </cell>
          <cell r="T30">
            <v>347564.32</v>
          </cell>
          <cell r="U30">
            <v>430595.42</v>
          </cell>
          <cell r="V30">
            <v>514386.02</v>
          </cell>
          <cell r="W30">
            <v>620658.75</v>
          </cell>
          <cell r="X30">
            <v>736533.85</v>
          </cell>
          <cell r="Y30">
            <v>780500.67</v>
          </cell>
          <cell r="Z30">
            <v>854343.12</v>
          </cell>
          <cell r="AA30">
            <v>1182526.28</v>
          </cell>
          <cell r="AB30">
            <v>1291212.6299999999</v>
          </cell>
          <cell r="AC30">
            <v>2408919.1999999997</v>
          </cell>
          <cell r="AD30">
            <v>1803617.7599999998</v>
          </cell>
          <cell r="AE30">
            <v>1919752.0099999998</v>
          </cell>
          <cell r="AF30">
            <v>2024958.04</v>
          </cell>
          <cell r="AG30">
            <v>2095863.3371876664</v>
          </cell>
          <cell r="AH30">
            <v>2292829.7074776664</v>
          </cell>
          <cell r="AI30">
            <v>2427967.8911326667</v>
          </cell>
          <cell r="AJ30">
            <v>2549699.7221653331</v>
          </cell>
          <cell r="AK30">
            <v>2810450.5182079999</v>
          </cell>
          <cell r="AL30">
            <v>3251804.157170333</v>
          </cell>
          <cell r="AM30">
            <v>3504999.0511973328</v>
          </cell>
          <cell r="AN30">
            <v>3657544.9288946199</v>
          </cell>
          <cell r="AO30">
            <v>3876436.109441333</v>
          </cell>
          <cell r="AP30">
            <v>4022110.7141221333</v>
          </cell>
          <cell r="AQ30">
            <v>4409480.9956824668</v>
          </cell>
          <cell r="AR30">
            <v>4285564.5486396663</v>
          </cell>
          <cell r="AS30">
            <v>4498519.5375267109</v>
          </cell>
          <cell r="AT30">
            <v>4657290.3325140215</v>
          </cell>
          <cell r="AU30">
            <v>4667149.3444184111</v>
          </cell>
          <cell r="AV30">
            <v>5055246.4650284443</v>
          </cell>
          <cell r="AW30">
            <v>3827045.0333333337</v>
          </cell>
        </row>
        <row r="31">
          <cell r="C31">
            <v>10888322.138825063</v>
          </cell>
          <cell r="D31">
            <v>10987282.978825096</v>
          </cell>
          <cell r="E31">
            <v>11543712.258825067</v>
          </cell>
          <cell r="F31">
            <v>12371159.488825057</v>
          </cell>
          <cell r="G31">
            <v>13596770.89225781</v>
          </cell>
          <cell r="H31">
            <v>13111158.030000031</v>
          </cell>
          <cell r="I31">
            <v>14180727.187377214</v>
          </cell>
          <cell r="J31">
            <v>13435225.100000024</v>
          </cell>
          <cell r="K31">
            <v>15678509.539999992</v>
          </cell>
          <cell r="L31">
            <v>17274989.729999989</v>
          </cell>
          <cell r="M31">
            <v>14472593.990000039</v>
          </cell>
          <cell r="N31">
            <v>14723535.173941791</v>
          </cell>
          <cell r="O31">
            <v>15886109.716058195</v>
          </cell>
          <cell r="P31">
            <v>15435217.410000026</v>
          </cell>
          <cell r="Q31">
            <v>16247474.209999979</v>
          </cell>
          <cell r="R31">
            <v>15785266.210000038</v>
          </cell>
          <cell r="S31">
            <v>16833860.38042599</v>
          </cell>
          <cell r="T31">
            <v>17693031.239573717</v>
          </cell>
          <cell r="U31">
            <v>18895946.20079869</v>
          </cell>
          <cell r="V31">
            <v>16902695.790000021</v>
          </cell>
          <cell r="W31">
            <v>18310167.359999955</v>
          </cell>
          <cell r="X31">
            <v>19901553.979999959</v>
          </cell>
          <cell r="Y31">
            <v>19073576.979999959</v>
          </cell>
          <cell r="Z31">
            <v>20042458.42272824</v>
          </cell>
          <cell r="AA31">
            <v>20008757.339999914</v>
          </cell>
          <cell r="AB31">
            <v>19026791.310000002</v>
          </cell>
          <cell r="AC31">
            <v>21612407.980000138</v>
          </cell>
          <cell r="AD31">
            <v>22108751.409999847</v>
          </cell>
          <cell r="AE31">
            <v>22544539.280000091</v>
          </cell>
          <cell r="AF31">
            <v>24337384.470000029</v>
          </cell>
          <cell r="AG31">
            <v>25416682.870000005</v>
          </cell>
          <cell r="AH31">
            <v>26080308.899999976</v>
          </cell>
          <cell r="AI31">
            <v>28358191.049999952</v>
          </cell>
          <cell r="AJ31">
            <v>26979881.060970306</v>
          </cell>
          <cell r="AK31">
            <v>27412045.160000086</v>
          </cell>
          <cell r="AL31">
            <v>27434749.386292577</v>
          </cell>
          <cell r="AM31">
            <v>26912640.569999814</v>
          </cell>
          <cell r="AN31">
            <v>28018708.127207637</v>
          </cell>
          <cell r="AO31">
            <v>30661290.912792444</v>
          </cell>
          <cell r="AP31">
            <v>27533450.800000072</v>
          </cell>
          <cell r="AQ31">
            <v>30451929.899999976</v>
          </cell>
          <cell r="AR31">
            <v>30603576.440000057</v>
          </cell>
          <cell r="AS31">
            <v>33078521.067214958</v>
          </cell>
          <cell r="AT31">
            <v>34657704.457085982</v>
          </cell>
          <cell r="AU31">
            <v>35635064.073864929</v>
          </cell>
          <cell r="AV31">
            <v>33414478.588723131</v>
          </cell>
          <cell r="AW31">
            <v>23599587.403648425</v>
          </cell>
        </row>
        <row r="32">
          <cell r="C32">
            <v>11053430.288825063</v>
          </cell>
          <cell r="D32">
            <v>11150840.398825096</v>
          </cell>
          <cell r="E32">
            <v>11710977.778825067</v>
          </cell>
          <cell r="F32">
            <v>12540244.288825057</v>
          </cell>
          <cell r="G32">
            <v>13771255.05225781</v>
          </cell>
          <cell r="H32">
            <v>13301329.580000032</v>
          </cell>
          <cell r="I32">
            <v>14373011.807377214</v>
          </cell>
          <cell r="J32">
            <v>13627399.160000024</v>
          </cell>
          <cell r="K32">
            <v>15865133.509999992</v>
          </cell>
          <cell r="L32">
            <v>17458956.34999999</v>
          </cell>
          <cell r="M32">
            <v>14653429.680000039</v>
          </cell>
          <cell r="N32">
            <v>14915697.21394179</v>
          </cell>
          <cell r="O32">
            <v>16079757.086058194</v>
          </cell>
          <cell r="P32">
            <v>15629483.030000025</v>
          </cell>
          <cell r="Q32">
            <v>16452771.729999978</v>
          </cell>
          <cell r="R32">
            <v>15989117.220000038</v>
          </cell>
          <cell r="S32">
            <v>17089542.170425989</v>
          </cell>
          <cell r="T32">
            <v>18040595.559573717</v>
          </cell>
          <cell r="U32">
            <v>19326541.620798692</v>
          </cell>
          <cell r="V32">
            <v>17417081.810000021</v>
          </cell>
          <cell r="W32">
            <v>18930826.109999955</v>
          </cell>
          <cell r="X32">
            <v>20638087.829999961</v>
          </cell>
          <cell r="Y32">
            <v>19854077.649999961</v>
          </cell>
          <cell r="Z32">
            <v>20896801.542728242</v>
          </cell>
          <cell r="AA32">
            <v>21191283.619999915</v>
          </cell>
          <cell r="AB32">
            <v>20318003.940000001</v>
          </cell>
          <cell r="AC32">
            <v>24021327.180000138</v>
          </cell>
          <cell r="AD32">
            <v>23912369.169999845</v>
          </cell>
          <cell r="AE32">
            <v>24464291.290000089</v>
          </cell>
          <cell r="AF32">
            <v>26362342.510000028</v>
          </cell>
          <cell r="AG32">
            <v>27512546.207187671</v>
          </cell>
          <cell r="AH32">
            <v>28373138.607477643</v>
          </cell>
          <cell r="AI32">
            <v>30786158.94113262</v>
          </cell>
          <cell r="AJ32">
            <v>29529580.783135638</v>
          </cell>
          <cell r="AK32">
            <v>30222495.678208087</v>
          </cell>
          <cell r="AL32">
            <v>30686553.54346291</v>
          </cell>
          <cell r="AM32">
            <v>30417639.621197145</v>
          </cell>
          <cell r="AN32">
            <v>31676253.056102257</v>
          </cell>
          <cell r="AO32">
            <v>34537727.022233777</v>
          </cell>
          <cell r="AP32">
            <v>31555561.514122203</v>
          </cell>
          <cell r="AQ32">
            <v>34861410.895682439</v>
          </cell>
          <cell r="AR32">
            <v>34889140.988639727</v>
          </cell>
          <cell r="AS32">
            <v>37577040.60474167</v>
          </cell>
          <cell r="AT32">
            <v>39314994.7896</v>
          </cell>
          <cell r="AU32">
            <v>40302213.418283343</v>
          </cell>
          <cell r="AV32">
            <v>38469725.053751573</v>
          </cell>
          <cell r="AW32">
            <v>27426632.43698176</v>
          </cell>
        </row>
        <row r="34">
          <cell r="C34">
            <v>5.3199999999999997E-2</v>
          </cell>
          <cell r="D34">
            <v>5.3199999999999997E-2</v>
          </cell>
          <cell r="E34">
            <v>5.3199999999999997E-2</v>
          </cell>
          <cell r="F34">
            <v>5.3199999999999997E-2</v>
          </cell>
          <cell r="G34">
            <v>5.3199999999999997E-2</v>
          </cell>
          <cell r="H34">
            <v>5.3199999999999997E-2</v>
          </cell>
          <cell r="I34">
            <v>5.3199999999999997E-2</v>
          </cell>
          <cell r="J34">
            <v>5.3199999999999997E-2</v>
          </cell>
          <cell r="K34">
            <v>5.3199999999999997E-2</v>
          </cell>
          <cell r="L34">
            <v>5.3199999999999997E-2</v>
          </cell>
          <cell r="M34">
            <v>5.3199999999999997E-2</v>
          </cell>
          <cell r="N34">
            <v>5.3199999999999997E-2</v>
          </cell>
          <cell r="O34">
            <v>5.3199999999999997E-2</v>
          </cell>
          <cell r="P34">
            <v>5.3199999999999997E-2</v>
          </cell>
          <cell r="Q34">
            <v>5.3199999999999997E-2</v>
          </cell>
          <cell r="R34">
            <v>5.3199999999999997E-2</v>
          </cell>
          <cell r="S34">
            <v>5.3199999999999997E-2</v>
          </cell>
          <cell r="T34">
            <v>5.3199999999999997E-2</v>
          </cell>
          <cell r="U34">
            <v>5.3199999999999997E-2</v>
          </cell>
          <cell r="V34">
            <v>5.3199999999999997E-2</v>
          </cell>
          <cell r="W34">
            <v>5.3199999999999997E-2</v>
          </cell>
          <cell r="X34">
            <v>5.3199999999999997E-2</v>
          </cell>
          <cell r="Y34">
            <v>5.3199999999999997E-2</v>
          </cell>
          <cell r="Z34">
            <v>5.3199999999999997E-2</v>
          </cell>
          <cell r="AA34">
            <v>5.3199999999999997E-2</v>
          </cell>
          <cell r="AB34">
            <v>5.3199999999999997E-2</v>
          </cell>
          <cell r="AC34">
            <v>5.3199999999999997E-2</v>
          </cell>
          <cell r="AD34">
            <v>5.3199999999999997E-2</v>
          </cell>
          <cell r="AE34">
            <v>5.3199999999999997E-2</v>
          </cell>
          <cell r="AF34">
            <v>5.3199999999999997E-2</v>
          </cell>
          <cell r="AG34">
            <v>5.3199999999999997E-2</v>
          </cell>
          <cell r="AH34">
            <v>5.3199999999999997E-2</v>
          </cell>
          <cell r="AI34">
            <v>5.3199999999999997E-2</v>
          </cell>
          <cell r="AJ34">
            <v>5.3199999999999997E-2</v>
          </cell>
          <cell r="AK34">
            <v>5.3199999999999997E-2</v>
          </cell>
          <cell r="AL34">
            <v>5.3199999999999997E-2</v>
          </cell>
          <cell r="AM34">
            <v>5.3199999999999997E-2</v>
          </cell>
          <cell r="AN34">
            <v>5.3199999999999997E-2</v>
          </cell>
          <cell r="AO34">
            <v>5.3199999999999997E-2</v>
          </cell>
          <cell r="AP34">
            <v>5.3199999999999997E-2</v>
          </cell>
          <cell r="AQ34">
            <v>5.3199999999999997E-2</v>
          </cell>
          <cell r="AR34">
            <v>5.3199999999999997E-2</v>
          </cell>
          <cell r="AS34">
            <v>5.3199999999999997E-2</v>
          </cell>
          <cell r="AT34">
            <v>5.3199999999999997E-2</v>
          </cell>
          <cell r="AU34">
            <v>5.3199999999999997E-2</v>
          </cell>
          <cell r="AV34">
            <v>5.3199999999999997E-2</v>
          </cell>
          <cell r="AW34">
            <v>5.3199999999999997E-2</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89206.922455466643</v>
          </cell>
          <cell r="AQ35">
            <v>253640.64151579997</v>
          </cell>
          <cell r="AR35">
            <v>366258.25697300001</v>
          </cell>
          <cell r="AS35">
            <v>530003.2458600445</v>
          </cell>
          <cell r="AT35">
            <v>688774.0408473555</v>
          </cell>
          <cell r="AU35">
            <v>797053.0527517444</v>
          </cell>
          <cell r="AV35">
            <v>1037520.1733617778</v>
          </cell>
          <cell r="AW35">
            <v>790020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21559138.079999998</v>
          </cell>
          <cell r="AQ36">
            <v>30451929.899999976</v>
          </cell>
          <cell r="AR36">
            <v>30603576.440000057</v>
          </cell>
          <cell r="AS36">
            <v>33078521.067214958</v>
          </cell>
          <cell r="AT36">
            <v>34657704.457085982</v>
          </cell>
          <cell r="AU36">
            <v>35635064.073864929</v>
          </cell>
          <cell r="AV36">
            <v>33414478.588723131</v>
          </cell>
          <cell r="AW36">
            <v>23599587.403648425</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21648345.002455465</v>
          </cell>
          <cell r="AQ37">
            <v>30705570.541515775</v>
          </cell>
          <cell r="AR37">
            <v>30969834.696973056</v>
          </cell>
          <cell r="AS37">
            <v>33608524.313075006</v>
          </cell>
          <cell r="AT37">
            <v>35346478.497933336</v>
          </cell>
          <cell r="AU37">
            <v>36432117.126616672</v>
          </cell>
          <cell r="AV37">
            <v>34451998.762084909</v>
          </cell>
          <cell r="AW37">
            <v>24389607.403648425</v>
          </cell>
        </row>
        <row r="39">
          <cell r="C39">
            <v>5.3199999999999997E-2</v>
          </cell>
          <cell r="D39">
            <v>5.3199999999999997E-2</v>
          </cell>
          <cell r="E39">
            <v>5.3199999999999997E-2</v>
          </cell>
          <cell r="F39">
            <v>5.3199999999999997E-2</v>
          </cell>
          <cell r="G39">
            <v>5.3199999999999997E-2</v>
          </cell>
          <cell r="H39">
            <v>5.3199999999999997E-2</v>
          </cell>
          <cell r="I39">
            <v>5.3199999999999997E-2</v>
          </cell>
          <cell r="J39">
            <v>5.3199999999999997E-2</v>
          </cell>
          <cell r="K39">
            <v>5.3199999999999997E-2</v>
          </cell>
          <cell r="L39">
            <v>5.3199999999999997E-2</v>
          </cell>
          <cell r="M39">
            <v>5.3199999999999997E-2</v>
          </cell>
          <cell r="N39">
            <v>5.3199999999999997E-2</v>
          </cell>
          <cell r="O39">
            <v>5.3199999999999997E-2</v>
          </cell>
          <cell r="P39">
            <v>5.3199999999999997E-2</v>
          </cell>
          <cell r="Q39">
            <v>5.3199999999999997E-2</v>
          </cell>
          <cell r="R39">
            <v>5.3199999999999997E-2</v>
          </cell>
          <cell r="S39">
            <v>5.3199999999999997E-2</v>
          </cell>
          <cell r="T39">
            <v>5.3199999999999997E-2</v>
          </cell>
          <cell r="U39">
            <v>5.3199999999999997E-2</v>
          </cell>
          <cell r="V39">
            <v>5.3199999999999997E-2</v>
          </cell>
          <cell r="W39">
            <v>5.3199999999999997E-2</v>
          </cell>
          <cell r="X39">
            <v>5.3199999999999997E-2</v>
          </cell>
          <cell r="Y39">
            <v>5.3199999999999997E-2</v>
          </cell>
          <cell r="Z39">
            <v>5.3199999999999997E-2</v>
          </cell>
          <cell r="AA39">
            <v>5.3199999999999997E-2</v>
          </cell>
          <cell r="AB39">
            <v>5.3199999999999997E-2</v>
          </cell>
          <cell r="AC39">
            <v>5.3199999999999997E-2</v>
          </cell>
          <cell r="AD39">
            <v>5.3199999999999997E-2</v>
          </cell>
          <cell r="AE39">
            <v>5.3199999999999997E-2</v>
          </cell>
          <cell r="AF39">
            <v>5.3199999999999997E-2</v>
          </cell>
          <cell r="AG39">
            <v>5.3199999999999997E-2</v>
          </cell>
          <cell r="AH39">
            <v>5.3199999999999997E-2</v>
          </cell>
          <cell r="AI39">
            <v>5.3199999999999997E-2</v>
          </cell>
          <cell r="AJ39">
            <v>5.3199999999999997E-2</v>
          </cell>
          <cell r="AK39">
            <v>5.3199999999999997E-2</v>
          </cell>
          <cell r="AL39">
            <v>5.3199999999999997E-2</v>
          </cell>
          <cell r="AM39">
            <v>5.3199999999999997E-2</v>
          </cell>
          <cell r="AN39">
            <v>5.3199999999999997E-2</v>
          </cell>
          <cell r="AO39">
            <v>5.3199999999999997E-2</v>
          </cell>
          <cell r="AP39">
            <v>5.3199999999999997E-2</v>
          </cell>
          <cell r="AQ39">
            <v>5.3199999999999997E-2</v>
          </cell>
          <cell r="AR39">
            <v>5.3199999999999997E-2</v>
          </cell>
          <cell r="AS39">
            <v>5.3199999999999997E-2</v>
          </cell>
          <cell r="AT39">
            <v>5.3199999999999997E-2</v>
          </cell>
          <cell r="AU39">
            <v>5.3199999999999997E-2</v>
          </cell>
          <cell r="AV39">
            <v>5.3199999999999997E-2</v>
          </cell>
          <cell r="AW39">
            <v>5.3199999999999997E-2</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46167.87</v>
          </cell>
          <cell r="AF40">
            <v>154063.60999999999</v>
          </cell>
          <cell r="AG40">
            <v>266744.23302099999</v>
          </cell>
          <cell r="AH40">
            <v>382366.935811</v>
          </cell>
          <cell r="AI40">
            <v>508088.24946599995</v>
          </cell>
          <cell r="AJ40">
            <v>627699.05549866625</v>
          </cell>
          <cell r="AK40">
            <v>749225.78904133337</v>
          </cell>
          <cell r="AL40">
            <v>870853.17800366657</v>
          </cell>
          <cell r="AM40">
            <v>990165.88453066617</v>
          </cell>
          <cell r="AN40">
            <v>1114382.1572279532</v>
          </cell>
          <cell r="AO40">
            <v>1250313.8802746665</v>
          </cell>
          <cell r="AP40">
            <v>1276800</v>
          </cell>
          <cell r="AQ40">
            <v>1276800</v>
          </cell>
          <cell r="AR40">
            <v>1276800</v>
          </cell>
          <cell r="AS40">
            <v>1276800</v>
          </cell>
          <cell r="AT40">
            <v>1276800</v>
          </cell>
          <cell r="AU40">
            <v>1276800</v>
          </cell>
          <cell r="AV40">
            <v>1276800</v>
          </cell>
          <cell r="AW40">
            <v>1021440</v>
          </cell>
        </row>
        <row r="41">
          <cell r="C41">
            <v>4.7999955713748932E-3</v>
          </cell>
          <cell r="D41">
            <v>4.7999955713748932E-3</v>
          </cell>
          <cell r="E41">
            <v>4.7999955713748932E-3</v>
          </cell>
          <cell r="F41">
            <v>4.7999955713748932E-3</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10413804.77</v>
          </cell>
          <cell r="AF41">
            <v>24337384.470000029</v>
          </cell>
          <cell r="AG41">
            <v>25416682.870000005</v>
          </cell>
          <cell r="AH41">
            <v>26080308.899999976</v>
          </cell>
          <cell r="AI41">
            <v>28358191.049999952</v>
          </cell>
          <cell r="AJ41">
            <v>26979881.060970306</v>
          </cell>
          <cell r="AK41">
            <v>27412045.160000086</v>
          </cell>
          <cell r="AL41">
            <v>27434749.386292577</v>
          </cell>
          <cell r="AM41">
            <v>26912640.569999814</v>
          </cell>
          <cell r="AN41">
            <v>28018708.127207637</v>
          </cell>
          <cell r="AO41">
            <v>30661290.912792444</v>
          </cell>
          <cell r="AP41">
            <v>5974312.7200000733</v>
          </cell>
          <cell r="AQ41">
            <v>0</v>
          </cell>
          <cell r="AR41">
            <v>0</v>
          </cell>
          <cell r="AS41">
            <v>0</v>
          </cell>
          <cell r="AT41">
            <v>0</v>
          </cell>
          <cell r="AU41">
            <v>0</v>
          </cell>
          <cell r="AV41">
            <v>0</v>
          </cell>
          <cell r="AW41">
            <v>0</v>
          </cell>
        </row>
        <row r="42">
          <cell r="C42">
            <v>4.7999955713748932E-3</v>
          </cell>
          <cell r="D42">
            <v>4.7999955713748932E-3</v>
          </cell>
          <cell r="E42">
            <v>4.7999955713748932E-3</v>
          </cell>
          <cell r="F42">
            <v>4.7999955713748932E-3</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10459972.639999999</v>
          </cell>
          <cell r="AF42">
            <v>24491448.080000028</v>
          </cell>
          <cell r="AG42">
            <v>25683427.103021003</v>
          </cell>
          <cell r="AH42">
            <v>26462675.835810978</v>
          </cell>
          <cell r="AI42">
            <v>28866279.299465951</v>
          </cell>
          <cell r="AJ42">
            <v>27607580.116468973</v>
          </cell>
          <cell r="AK42">
            <v>28161270.949041419</v>
          </cell>
          <cell r="AL42">
            <v>28305602.564296242</v>
          </cell>
          <cell r="AM42">
            <v>27902806.454530481</v>
          </cell>
          <cell r="AN42">
            <v>29133090.284435589</v>
          </cell>
          <cell r="AO42">
            <v>31911604.793067113</v>
          </cell>
          <cell r="AP42">
            <v>7251112.7200000733</v>
          </cell>
          <cell r="AQ42">
            <v>1276800</v>
          </cell>
          <cell r="AR42">
            <v>1276800</v>
          </cell>
          <cell r="AS42">
            <v>1276800</v>
          </cell>
          <cell r="AT42">
            <v>1276800</v>
          </cell>
          <cell r="AU42">
            <v>1276800</v>
          </cell>
          <cell r="AV42">
            <v>1276800</v>
          </cell>
          <cell r="AW42">
            <v>1021440</v>
          </cell>
        </row>
        <row r="44">
          <cell r="C44">
            <v>5.2299999999999999E-2</v>
          </cell>
          <cell r="D44">
            <v>5.2299999999999999E-2</v>
          </cell>
          <cell r="E44">
            <v>5.2299999999999999E-2</v>
          </cell>
          <cell r="F44">
            <v>5.2299999999999999E-2</v>
          </cell>
          <cell r="G44">
            <v>5.2299999999999999E-2</v>
          </cell>
          <cell r="H44">
            <v>5.2299999999999999E-2</v>
          </cell>
          <cell r="I44">
            <v>5.2299999999999999E-2</v>
          </cell>
          <cell r="J44">
            <v>5.2299999999999999E-2</v>
          </cell>
          <cell r="K44">
            <v>5.2299999999999999E-2</v>
          </cell>
          <cell r="L44">
            <v>5.2299999999999999E-2</v>
          </cell>
          <cell r="M44">
            <v>5.2299999999999999E-2</v>
          </cell>
          <cell r="N44">
            <v>5.2299999999999999E-2</v>
          </cell>
          <cell r="O44">
            <v>5.2299999999999999E-2</v>
          </cell>
          <cell r="P44">
            <v>5.2299999999999999E-2</v>
          </cell>
          <cell r="Q44">
            <v>5.2299999999999999E-2</v>
          </cell>
          <cell r="R44">
            <v>5.2299999999999999E-2</v>
          </cell>
          <cell r="S44">
            <v>5.2299999999999999E-2</v>
          </cell>
          <cell r="T44">
            <v>5.2299999999999999E-2</v>
          </cell>
          <cell r="U44">
            <v>5.2299999999999999E-2</v>
          </cell>
          <cell r="V44">
            <v>5.2299999999999999E-2</v>
          </cell>
          <cell r="W44">
            <v>5.2299999999999999E-2</v>
          </cell>
          <cell r="X44">
            <v>5.2299999999999999E-2</v>
          </cell>
          <cell r="Y44">
            <v>5.2299999999999999E-2</v>
          </cell>
          <cell r="Z44">
            <v>5.2299999999999999E-2</v>
          </cell>
          <cell r="AA44">
            <v>5.2299999999999999E-2</v>
          </cell>
          <cell r="AB44">
            <v>5.2299999999999999E-2</v>
          </cell>
          <cell r="AC44">
            <v>5.2299999999999999E-2</v>
          </cell>
          <cell r="AD44">
            <v>5.2299999999999999E-2</v>
          </cell>
          <cell r="AE44">
            <v>5.2299999999999999E-2</v>
          </cell>
          <cell r="AF44">
            <v>5.2299999999999999E-2</v>
          </cell>
          <cell r="AG44">
            <v>5.2299999999999999E-2</v>
          </cell>
          <cell r="AH44">
            <v>5.2299999999999999E-2</v>
          </cell>
          <cell r="AI44">
            <v>5.2299999999999999E-2</v>
          </cell>
          <cell r="AJ44">
            <v>5.2299999999999999E-2</v>
          </cell>
          <cell r="AK44">
            <v>5.2299999999999999E-2</v>
          </cell>
          <cell r="AL44">
            <v>5.2299999999999999E-2</v>
          </cell>
          <cell r="AM44">
            <v>5.2299999999999999E-2</v>
          </cell>
          <cell r="AN44">
            <v>5.2299999999999999E-2</v>
          </cell>
          <cell r="AO44">
            <v>5.2299999999999999E-2</v>
          </cell>
          <cell r="AP44">
            <v>5.2299999999999999E-2</v>
          </cell>
          <cell r="AQ44">
            <v>5.2299999999999999E-2</v>
          </cell>
          <cell r="AR44">
            <v>5.2299999999999999E-2</v>
          </cell>
          <cell r="AS44">
            <v>5.2299999999999999E-2</v>
          </cell>
          <cell r="AT44">
            <v>5.2299999999999999E-2</v>
          </cell>
          <cell r="AU44">
            <v>5.2299999999999999E-2</v>
          </cell>
          <cell r="AV44">
            <v>5.2299999999999999E-2</v>
          </cell>
          <cell r="AW44">
            <v>5.2299999999999999E-2</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44860.88</v>
          </cell>
          <cell r="T45">
            <v>121973.01</v>
          </cell>
          <cell r="U45">
            <v>204327.84</v>
          </cell>
          <cell r="V45">
            <v>277995.42</v>
          </cell>
          <cell r="W45">
            <v>357797.24</v>
          </cell>
          <cell r="X45">
            <v>444534.84</v>
          </cell>
          <cell r="Y45">
            <v>527663.85</v>
          </cell>
          <cell r="Z45">
            <v>615015.56000000006</v>
          </cell>
          <cell r="AA45">
            <v>702220.4</v>
          </cell>
          <cell r="AB45">
            <v>785145.5</v>
          </cell>
          <cell r="AC45">
            <v>879339.57</v>
          </cell>
          <cell r="AD45">
            <v>975696.88</v>
          </cell>
          <cell r="AE45">
            <v>1028566.67</v>
          </cell>
          <cell r="AF45">
            <v>1028566.67</v>
          </cell>
          <cell r="AG45">
            <v>1028566.6666666666</v>
          </cell>
          <cell r="AH45">
            <v>1028566.6666666666</v>
          </cell>
          <cell r="AI45">
            <v>1028566.6666666666</v>
          </cell>
          <cell r="AJ45">
            <v>1028566.6666666666</v>
          </cell>
          <cell r="AK45">
            <v>1028566.6666666666</v>
          </cell>
          <cell r="AL45">
            <v>1028566.6666666666</v>
          </cell>
          <cell r="AM45">
            <v>1028566.6666666666</v>
          </cell>
          <cell r="AN45">
            <v>1028566.6666666666</v>
          </cell>
          <cell r="AO45">
            <v>1028566.6666666666</v>
          </cell>
          <cell r="AP45">
            <v>1028566.6666666666</v>
          </cell>
          <cell r="AQ45">
            <v>1028566.6666666666</v>
          </cell>
          <cell r="AR45">
            <v>1028566.6666666666</v>
          </cell>
          <cell r="AS45">
            <v>1028566.6666666666</v>
          </cell>
          <cell r="AT45">
            <v>1028566.6666666666</v>
          </cell>
          <cell r="AU45">
            <v>1028566.6666666666</v>
          </cell>
          <cell r="AV45">
            <v>1028566.6666666666</v>
          </cell>
          <cell r="AW45">
            <v>822853.33333333337</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10293127.479627572</v>
          </cell>
          <cell r="T46">
            <v>17693031.239573717</v>
          </cell>
          <cell r="U46">
            <v>18895946.20079869</v>
          </cell>
          <cell r="V46">
            <v>16902695.790000021</v>
          </cell>
          <cell r="W46">
            <v>18310167.359999955</v>
          </cell>
          <cell r="X46">
            <v>19901553.979999959</v>
          </cell>
          <cell r="Y46">
            <v>19073576.979999959</v>
          </cell>
          <cell r="Z46">
            <v>20042458.42272824</v>
          </cell>
          <cell r="AA46">
            <v>20008757.339999914</v>
          </cell>
          <cell r="AB46">
            <v>19026791.310000002</v>
          </cell>
          <cell r="AC46">
            <v>21612407.980000138</v>
          </cell>
          <cell r="AD46">
            <v>22108751.409999847</v>
          </cell>
          <cell r="AE46">
            <v>12130734.510000091</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10337988.359627573</v>
          </cell>
          <cell r="T47">
            <v>17815004.249573719</v>
          </cell>
          <cell r="U47">
            <v>19100274.04079869</v>
          </cell>
          <cell r="V47">
            <v>17180691.210000023</v>
          </cell>
          <cell r="W47">
            <v>18667964.599999953</v>
          </cell>
          <cell r="X47">
            <v>20346088.819999959</v>
          </cell>
          <cell r="Y47">
            <v>19601240.829999961</v>
          </cell>
          <cell r="Z47">
            <v>20657473.982728239</v>
          </cell>
          <cell r="AA47">
            <v>20710977.739999913</v>
          </cell>
          <cell r="AB47">
            <v>19811936.810000002</v>
          </cell>
          <cell r="AC47">
            <v>22491747.550000139</v>
          </cell>
          <cell r="AD47">
            <v>23084448.289999846</v>
          </cell>
          <cell r="AE47">
            <v>13159301.180000091</v>
          </cell>
          <cell r="AF47">
            <v>1028566.67</v>
          </cell>
          <cell r="AG47">
            <v>1028566.6666666666</v>
          </cell>
          <cell r="AH47">
            <v>1028566.6666666666</v>
          </cell>
          <cell r="AI47">
            <v>1028566.6666666666</v>
          </cell>
          <cell r="AJ47">
            <v>1028566.6666666666</v>
          </cell>
          <cell r="AK47">
            <v>1028566.6666666666</v>
          </cell>
          <cell r="AL47">
            <v>1028566.6666666666</v>
          </cell>
          <cell r="AM47">
            <v>1028566.6666666666</v>
          </cell>
          <cell r="AN47">
            <v>1028566.6666666666</v>
          </cell>
          <cell r="AO47">
            <v>1028566.6666666666</v>
          </cell>
          <cell r="AP47">
            <v>1028566.6666666666</v>
          </cell>
          <cell r="AQ47">
            <v>1028566.6666666666</v>
          </cell>
          <cell r="AR47">
            <v>1028566.6666666666</v>
          </cell>
          <cell r="AS47">
            <v>1028566.6666666666</v>
          </cell>
          <cell r="AT47">
            <v>1028566.6666666666</v>
          </cell>
          <cell r="AU47">
            <v>1028566.6666666666</v>
          </cell>
          <cell r="AV47">
            <v>1028566.6666666666</v>
          </cell>
          <cell r="AW47">
            <v>822853.33333333337</v>
          </cell>
        </row>
        <row r="49">
          <cell r="C49">
            <v>2.6031000000000001E-3</v>
          </cell>
          <cell r="D49">
            <v>2.5344E-3</v>
          </cell>
          <cell r="E49">
            <v>2.5625000000000001E-3</v>
          </cell>
          <cell r="F49">
            <v>2.5734E-3</v>
          </cell>
          <cell r="G49">
            <v>2.7594E-3</v>
          </cell>
          <cell r="H49">
            <v>3.4093999999999999E-3</v>
          </cell>
          <cell r="I49">
            <v>3.4968999999999998E-3</v>
          </cell>
          <cell r="J49">
            <v>3.3687999999999999E-3</v>
          </cell>
          <cell r="K49">
            <v>2.5438000000000001E-3</v>
          </cell>
          <cell r="L49">
            <v>2.3E-3</v>
          </cell>
          <cell r="M49">
            <v>2.3188000000000002E-3</v>
          </cell>
          <cell r="N49">
            <v>2.3313000000000001E-3</v>
          </cell>
          <cell r="O49">
            <v>2.3313000000000001E-3</v>
          </cell>
          <cell r="P49">
            <v>2.3874999999999999E-3</v>
          </cell>
          <cell r="Q49">
            <v>2.4499999999999999E-3</v>
          </cell>
          <cell r="R49">
            <v>2.4337999999999999E-3</v>
          </cell>
          <cell r="S49">
            <v>2.7280999999999998E-3</v>
          </cell>
          <cell r="T49">
            <v>2.8812999999999998E-3</v>
          </cell>
          <cell r="U49">
            <v>3.1938000000000001E-3</v>
          </cell>
          <cell r="V49">
            <v>3.4437999999999999E-3</v>
          </cell>
          <cell r="W49">
            <v>4.5125E-3</v>
          </cell>
          <cell r="X49">
            <v>5.5624999999999997E-3</v>
          </cell>
          <cell r="Y49">
            <v>4.6125000000000003E-3</v>
          </cell>
          <cell r="Z49">
            <v>3.3313000000000001E-3</v>
          </cell>
          <cell r="AA49">
            <v>1.1950000000000001E-2</v>
          </cell>
          <cell r="AB49">
            <v>1.4225E-2</v>
          </cell>
          <cell r="AC49">
            <v>4.5600000000000002E-2</v>
          </cell>
          <cell r="AD49">
            <v>2.4875000000000001E-2</v>
          </cell>
          <cell r="AE49">
            <v>2.4668800000000001E-2</v>
          </cell>
          <cell r="AF49">
            <v>2.4575E-2</v>
          </cell>
          <cell r="AG49">
            <v>2.4712499999999998E-2</v>
          </cell>
          <cell r="AH49">
            <v>2.5143800000000001E-2</v>
          </cell>
          <cell r="AI49">
            <v>2.71594E-2</v>
          </cell>
          <cell r="AJ49">
            <v>2.8174999999999999E-2</v>
          </cell>
          <cell r="AK49">
            <v>3.1212500000000001E-2</v>
          </cell>
          <cell r="AL49">
            <v>4.2362499999999997E-2</v>
          </cell>
          <cell r="AM49">
            <v>5.0275E-2</v>
          </cell>
          <cell r="AN49">
            <v>4.6518799999999999E-2</v>
          </cell>
          <cell r="AO49">
            <v>5.0912499999999999E-2</v>
          </cell>
          <cell r="AP49">
            <v>5.7525E-2</v>
          </cell>
          <cell r="AQ49">
            <v>5.6112500000000003E-2</v>
          </cell>
          <cell r="AR49">
            <v>5.3199999999999997E-2</v>
          </cell>
          <cell r="AS49">
            <v>5.3199999999999997E-2</v>
          </cell>
          <cell r="AT49">
            <v>5.3199999999999997E-2</v>
          </cell>
          <cell r="AU49">
            <v>5.3199999999999997E-2</v>
          </cell>
          <cell r="AV49">
            <v>5.3199999999999997E-2</v>
          </cell>
          <cell r="AW49">
            <v>5.3199999999999997E-2</v>
          </cell>
        </row>
        <row r="50">
          <cell r="C50">
            <v>27468.52</v>
          </cell>
          <cell r="D50">
            <v>25917.79</v>
          </cell>
          <cell r="E50">
            <v>29625.89</v>
          </cell>
          <cell r="F50">
            <v>31445.17</v>
          </cell>
          <cell r="G50">
            <v>36844.53</v>
          </cell>
          <cell r="H50">
            <v>52531.92</v>
          </cell>
          <cell r="I50">
            <v>54644.99</v>
          </cell>
          <cell r="J50">
            <v>54534.43</v>
          </cell>
          <cell r="K50">
            <v>48984.34</v>
          </cell>
          <cell r="L50">
            <v>46326.99</v>
          </cell>
          <cell r="M50">
            <v>43196.06</v>
          </cell>
          <cell r="N50">
            <v>54522.41</v>
          </cell>
          <cell r="O50">
            <v>56007.74</v>
          </cell>
          <cell r="P50">
            <v>56625.99</v>
          </cell>
          <cell r="Q50">
            <v>67657.89</v>
          </cell>
          <cell r="R50">
            <v>66211.38</v>
          </cell>
          <cell r="S50">
            <v>73181.279999999999</v>
          </cell>
          <cell r="T50">
            <v>87951.679999999993</v>
          </cell>
          <cell r="U50">
            <v>88627.95</v>
          </cell>
          <cell r="V50">
            <v>98750.97</v>
          </cell>
          <cell r="W50">
            <v>125221.88</v>
          </cell>
          <cell r="X50">
            <v>154359.38</v>
          </cell>
          <cell r="Y50">
            <v>115197.19</v>
          </cell>
          <cell r="Z50">
            <v>101687.93</v>
          </cell>
          <cell r="AA50">
            <v>342666.25</v>
          </cell>
          <cell r="AB50">
            <v>368427.5</v>
          </cell>
          <cell r="AC50">
            <v>1391940</v>
          </cell>
          <cell r="AD50">
            <v>690281.25</v>
          </cell>
          <cell r="AE50">
            <v>707377.84</v>
          </cell>
          <cell r="AF50">
            <v>704688.13</v>
          </cell>
          <cell r="AG50">
            <v>662912.81249999988</v>
          </cell>
          <cell r="AH50">
            <v>744256.48</v>
          </cell>
          <cell r="AI50">
            <v>753673.35</v>
          </cell>
          <cell r="AJ50">
            <v>755794.375</v>
          </cell>
          <cell r="AK50">
            <v>895018.4375</v>
          </cell>
          <cell r="AL50">
            <v>1214744.6875</v>
          </cell>
          <cell r="AM50">
            <v>1348626.875</v>
          </cell>
          <cell r="AN50">
            <v>1376956.48</v>
          </cell>
          <cell r="AO50">
            <v>1459915.9375</v>
          </cell>
          <cell r="AP50">
            <v>1489897.5</v>
          </cell>
          <cell r="AQ50">
            <v>1712834.0625000002</v>
          </cell>
          <cell r="AR50">
            <v>1476300</v>
          </cell>
          <cell r="AS50">
            <v>1525510</v>
          </cell>
          <cell r="AT50">
            <v>1525510</v>
          </cell>
          <cell r="AU50">
            <v>1427090</v>
          </cell>
          <cell r="AV50">
            <v>1574720</v>
          </cell>
          <cell r="AW50">
            <v>1082620</v>
          </cell>
        </row>
        <row r="51">
          <cell r="C51">
            <v>10888322.134025067</v>
          </cell>
          <cell r="D51">
            <v>10987282.9740251</v>
          </cell>
          <cell r="E51">
            <v>11543712.254025072</v>
          </cell>
          <cell r="F51">
            <v>12371159.484025061</v>
          </cell>
          <cell r="G51">
            <v>13596770.89225781</v>
          </cell>
          <cell r="H51">
            <v>13111158.030000031</v>
          </cell>
          <cell r="I51">
            <v>14180727.187377214</v>
          </cell>
          <cell r="J51">
            <v>13435225.100000024</v>
          </cell>
          <cell r="K51">
            <v>15678509.539999992</v>
          </cell>
          <cell r="L51">
            <v>17274989.729999989</v>
          </cell>
          <cell r="M51">
            <v>14472593.990000039</v>
          </cell>
          <cell r="N51">
            <v>14723535.173941791</v>
          </cell>
          <cell r="O51">
            <v>15886109.716058195</v>
          </cell>
          <cell r="P51">
            <v>15435217.410000026</v>
          </cell>
          <cell r="Q51">
            <v>16247474.209999979</v>
          </cell>
          <cell r="R51">
            <v>15785266.210000038</v>
          </cell>
          <cell r="S51">
            <v>6540732.9007984176</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C52">
            <v>10915790.654025067</v>
          </cell>
          <cell r="D52">
            <v>11013200.7640251</v>
          </cell>
          <cell r="E52">
            <v>11573338.144025072</v>
          </cell>
          <cell r="F52">
            <v>12402604.654025061</v>
          </cell>
          <cell r="G52">
            <v>13633615.422257809</v>
          </cell>
          <cell r="H52">
            <v>13163689.950000031</v>
          </cell>
          <cell r="I52">
            <v>14235372.177377215</v>
          </cell>
          <cell r="J52">
            <v>13489759.530000024</v>
          </cell>
          <cell r="K52">
            <v>15727493.879999992</v>
          </cell>
          <cell r="L52">
            <v>17321316.719999988</v>
          </cell>
          <cell r="M52">
            <v>14515790.05000004</v>
          </cell>
          <cell r="N52">
            <v>14778057.583941791</v>
          </cell>
          <cell r="O52">
            <v>15942117.456058195</v>
          </cell>
          <cell r="P52">
            <v>15491843.400000026</v>
          </cell>
          <cell r="Q52">
            <v>16315132.099999979</v>
          </cell>
          <cell r="R52">
            <v>15851477.590000039</v>
          </cell>
          <cell r="S52">
            <v>6613914.1807984179</v>
          </cell>
          <cell r="T52">
            <v>87951.679999999993</v>
          </cell>
          <cell r="U52">
            <v>88627.95</v>
          </cell>
          <cell r="V52">
            <v>98750.97</v>
          </cell>
          <cell r="W52">
            <v>125221.88</v>
          </cell>
          <cell r="X52">
            <v>154359.38</v>
          </cell>
          <cell r="Y52">
            <v>115197.19</v>
          </cell>
          <cell r="Z52">
            <v>101687.93</v>
          </cell>
          <cell r="AA52">
            <v>342666.25</v>
          </cell>
          <cell r="AB52">
            <v>368427.5</v>
          </cell>
          <cell r="AC52">
            <v>1391940</v>
          </cell>
          <cell r="AD52">
            <v>690281.25</v>
          </cell>
          <cell r="AE52">
            <v>707377.84</v>
          </cell>
          <cell r="AF52">
            <v>704688.13</v>
          </cell>
          <cell r="AG52">
            <v>662912.81249999988</v>
          </cell>
          <cell r="AH52">
            <v>744256.48</v>
          </cell>
          <cell r="AI52">
            <v>753673.35</v>
          </cell>
          <cell r="AJ52">
            <v>755794.375</v>
          </cell>
          <cell r="AK52">
            <v>895018.4375</v>
          </cell>
          <cell r="AL52">
            <v>1214744.6875</v>
          </cell>
          <cell r="AM52">
            <v>1348626.875</v>
          </cell>
          <cell r="AN52">
            <v>1376956.48</v>
          </cell>
          <cell r="AO52">
            <v>1459915.9375</v>
          </cell>
          <cell r="AP52">
            <v>1489897.5</v>
          </cell>
          <cell r="AQ52">
            <v>1712834.0625000002</v>
          </cell>
          <cell r="AR52">
            <v>1476300</v>
          </cell>
          <cell r="AS52">
            <v>1525510</v>
          </cell>
          <cell r="AT52">
            <v>1525510</v>
          </cell>
          <cell r="AU52">
            <v>1427090</v>
          </cell>
          <cell r="AV52">
            <v>1574720</v>
          </cell>
          <cell r="AW52">
            <v>1082620</v>
          </cell>
        </row>
        <row r="54">
          <cell r="C54">
            <v>5.3100000000000001E-2</v>
          </cell>
          <cell r="D54">
            <v>5.3100000000000001E-2</v>
          </cell>
          <cell r="E54">
            <v>5.3100000000000001E-2</v>
          </cell>
          <cell r="F54">
            <v>5.3100000000000001E-2</v>
          </cell>
          <cell r="G54">
            <v>5.3100000000000001E-2</v>
          </cell>
          <cell r="H54">
            <v>5.3100000000000001E-2</v>
          </cell>
          <cell r="I54">
            <v>5.3100000000000001E-2</v>
          </cell>
          <cell r="J54">
            <v>5.3100000000000001E-2</v>
          </cell>
          <cell r="K54">
            <v>5.3100000000000001E-2</v>
          </cell>
          <cell r="L54">
            <v>5.3100000000000001E-2</v>
          </cell>
          <cell r="M54">
            <v>5.3100000000000001E-2</v>
          </cell>
          <cell r="N54">
            <v>5.3100000000000001E-2</v>
          </cell>
          <cell r="O54">
            <v>5.3100000000000001E-2</v>
          </cell>
          <cell r="P54">
            <v>5.3100000000000001E-2</v>
          </cell>
          <cell r="Q54">
            <v>5.3100000000000001E-2</v>
          </cell>
          <cell r="R54">
            <v>5.3100000000000001E-2</v>
          </cell>
          <cell r="S54">
            <v>5.3100000000000001E-2</v>
          </cell>
          <cell r="T54">
            <v>5.3100000000000001E-2</v>
          </cell>
          <cell r="U54">
            <v>5.3100000000000001E-2</v>
          </cell>
          <cell r="V54">
            <v>5.3100000000000001E-2</v>
          </cell>
          <cell r="W54">
            <v>5.3100000000000001E-2</v>
          </cell>
          <cell r="X54">
            <v>5.3100000000000001E-2</v>
          </cell>
          <cell r="Y54">
            <v>5.3100000000000001E-2</v>
          </cell>
          <cell r="Z54">
            <v>5.3100000000000001E-2</v>
          </cell>
          <cell r="AA54">
            <v>5.3100000000000001E-2</v>
          </cell>
          <cell r="AB54">
            <v>5.3100000000000001E-2</v>
          </cell>
          <cell r="AC54">
            <v>5.3100000000000001E-2</v>
          </cell>
          <cell r="AD54">
            <v>5.3100000000000001E-2</v>
          </cell>
          <cell r="AE54">
            <v>5.3100000000000001E-2</v>
          </cell>
          <cell r="AF54">
            <v>5.3100000000000001E-2</v>
          </cell>
          <cell r="AG54">
            <v>5.3100000000000001E-2</v>
          </cell>
          <cell r="AH54">
            <v>5.3100000000000001E-2</v>
          </cell>
          <cell r="AI54">
            <v>5.3100000000000001E-2</v>
          </cell>
          <cell r="AJ54">
            <v>5.3100000000000001E-2</v>
          </cell>
          <cell r="AK54">
            <v>5.3100000000000001E-2</v>
          </cell>
          <cell r="AL54">
            <v>5.3100000000000001E-2</v>
          </cell>
          <cell r="AM54">
            <v>5.3100000000000001E-2</v>
          </cell>
          <cell r="AN54">
            <v>5.3100000000000001E-2</v>
          </cell>
          <cell r="AO54">
            <v>5.3100000000000001E-2</v>
          </cell>
          <cell r="AP54">
            <v>5.3100000000000001E-2</v>
          </cell>
          <cell r="AQ54">
            <v>5.3100000000000001E-2</v>
          </cell>
          <cell r="AR54">
            <v>5.3100000000000001E-2</v>
          </cell>
          <cell r="AS54">
            <v>5.3100000000000001E-2</v>
          </cell>
          <cell r="AT54">
            <v>5.3100000000000001E-2</v>
          </cell>
          <cell r="AU54">
            <v>5.3100000000000001E-2</v>
          </cell>
          <cell r="AV54">
            <v>5.3100000000000001E-2</v>
          </cell>
          <cell r="AW54">
            <v>5.3100000000000001E-2</v>
          </cell>
        </row>
        <row r="55">
          <cell r="C55">
            <v>137639.63</v>
          </cell>
          <cell r="D55">
            <v>137639.63</v>
          </cell>
          <cell r="E55">
            <v>137639.63</v>
          </cell>
          <cell r="F55">
            <v>137639.63</v>
          </cell>
          <cell r="G55">
            <v>137639.63</v>
          </cell>
          <cell r="H55">
            <v>137639.63</v>
          </cell>
          <cell r="I55">
            <v>137639.63</v>
          </cell>
          <cell r="J55">
            <v>137639.63</v>
          </cell>
          <cell r="K55">
            <v>137639.63</v>
          </cell>
          <cell r="L55">
            <v>137639.63</v>
          </cell>
          <cell r="M55">
            <v>137639.63</v>
          </cell>
          <cell r="N55">
            <v>137639.63</v>
          </cell>
          <cell r="O55">
            <v>137639.63</v>
          </cell>
          <cell r="P55">
            <v>137639.63</v>
          </cell>
          <cell r="Q55">
            <v>137639.63</v>
          </cell>
          <cell r="R55">
            <v>137639.63</v>
          </cell>
          <cell r="S55">
            <v>137639.63</v>
          </cell>
          <cell r="T55">
            <v>137639.63</v>
          </cell>
          <cell r="U55">
            <v>137639.63</v>
          </cell>
          <cell r="V55">
            <v>137639.63</v>
          </cell>
          <cell r="W55">
            <v>137639.63</v>
          </cell>
          <cell r="X55">
            <v>137639.63</v>
          </cell>
          <cell r="Y55">
            <v>137639.63</v>
          </cell>
          <cell r="Z55">
            <v>137639.63</v>
          </cell>
          <cell r="AA55">
            <v>137639.63</v>
          </cell>
          <cell r="AB55">
            <v>137639.63</v>
          </cell>
          <cell r="AC55">
            <v>137639.63</v>
          </cell>
          <cell r="AD55">
            <v>137639.63</v>
          </cell>
          <cell r="AE55">
            <v>137639.63</v>
          </cell>
          <cell r="AF55">
            <v>137639.63</v>
          </cell>
          <cell r="AG55">
            <v>137639.625</v>
          </cell>
          <cell r="AH55">
            <v>137639.625</v>
          </cell>
          <cell r="AI55">
            <v>137639.625</v>
          </cell>
          <cell r="AJ55">
            <v>137639.625</v>
          </cell>
          <cell r="AK55">
            <v>137639.625</v>
          </cell>
          <cell r="AL55">
            <v>137639.625</v>
          </cell>
          <cell r="AM55">
            <v>137639.625</v>
          </cell>
          <cell r="AN55">
            <v>137639.625</v>
          </cell>
          <cell r="AO55">
            <v>137639.625</v>
          </cell>
          <cell r="AP55">
            <v>137639.625</v>
          </cell>
          <cell r="AQ55">
            <v>137639.625</v>
          </cell>
          <cell r="AR55">
            <v>137639.625</v>
          </cell>
          <cell r="AS55">
            <v>137639.625</v>
          </cell>
          <cell r="AT55">
            <v>137639.625</v>
          </cell>
          <cell r="AU55">
            <v>137639.625</v>
          </cell>
          <cell r="AV55">
            <v>137639.625</v>
          </cell>
          <cell r="AW55">
            <v>110111.7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C57">
            <v>137639.63</v>
          </cell>
          <cell r="D57">
            <v>137639.63</v>
          </cell>
          <cell r="E57">
            <v>137639.63</v>
          </cell>
          <cell r="F57">
            <v>137639.63</v>
          </cell>
          <cell r="G57">
            <v>137639.63</v>
          </cell>
          <cell r="H57">
            <v>137639.63</v>
          </cell>
          <cell r="I57">
            <v>137639.63</v>
          </cell>
          <cell r="J57">
            <v>137639.63</v>
          </cell>
          <cell r="K57">
            <v>137639.63</v>
          </cell>
          <cell r="L57">
            <v>137639.63</v>
          </cell>
          <cell r="M57">
            <v>137639.63</v>
          </cell>
          <cell r="N57">
            <v>137639.63</v>
          </cell>
          <cell r="O57">
            <v>137639.63</v>
          </cell>
          <cell r="P57">
            <v>137639.63</v>
          </cell>
          <cell r="Q57">
            <v>137639.63</v>
          </cell>
          <cell r="R57">
            <v>137639.63</v>
          </cell>
          <cell r="S57">
            <v>137639.63</v>
          </cell>
          <cell r="T57">
            <v>137639.63</v>
          </cell>
          <cell r="U57">
            <v>137639.63</v>
          </cell>
          <cell r="V57">
            <v>137639.63</v>
          </cell>
          <cell r="W57">
            <v>137639.63</v>
          </cell>
          <cell r="X57">
            <v>137639.63</v>
          </cell>
          <cell r="Y57">
            <v>137639.63</v>
          </cell>
          <cell r="Z57">
            <v>137639.63</v>
          </cell>
          <cell r="AA57">
            <v>137639.63</v>
          </cell>
          <cell r="AB57">
            <v>137639.63</v>
          </cell>
          <cell r="AC57">
            <v>137639.63</v>
          </cell>
          <cell r="AD57">
            <v>137639.63</v>
          </cell>
          <cell r="AE57">
            <v>137639.63</v>
          </cell>
          <cell r="AF57">
            <v>137639.63</v>
          </cell>
          <cell r="AG57">
            <v>137639.625</v>
          </cell>
          <cell r="AH57">
            <v>137639.625</v>
          </cell>
          <cell r="AI57">
            <v>137639.625</v>
          </cell>
          <cell r="AJ57">
            <v>137639.625</v>
          </cell>
          <cell r="AK57">
            <v>137639.625</v>
          </cell>
          <cell r="AL57">
            <v>137639.625</v>
          </cell>
          <cell r="AM57">
            <v>137639.625</v>
          </cell>
          <cell r="AN57">
            <v>137639.625</v>
          </cell>
          <cell r="AO57">
            <v>137639.625</v>
          </cell>
          <cell r="AP57">
            <v>137639.625</v>
          </cell>
          <cell r="AQ57">
            <v>137639.625</v>
          </cell>
          <cell r="AR57">
            <v>137639.625</v>
          </cell>
          <cell r="AS57">
            <v>137639.625</v>
          </cell>
          <cell r="AT57">
            <v>137639.625</v>
          </cell>
          <cell r="AU57">
            <v>137639.625</v>
          </cell>
          <cell r="AV57">
            <v>137639.625</v>
          </cell>
          <cell r="AW57">
            <v>110111.7</v>
          </cell>
        </row>
        <row r="60">
          <cell r="C60">
            <v>155027144.97999999</v>
          </cell>
          <cell r="D60">
            <v>166167484.75</v>
          </cell>
          <cell r="E60">
            <v>177877612.31</v>
          </cell>
          <cell r="F60">
            <v>190437673.15000001</v>
          </cell>
          <cell r="G60">
            <v>204248272.82999998</v>
          </cell>
          <cell r="H60">
            <v>217589500.41</v>
          </cell>
          <cell r="I60">
            <v>232033431.75999999</v>
          </cell>
          <cell r="J60">
            <v>245731362.28</v>
          </cell>
          <cell r="K60">
            <v>261721872.12</v>
          </cell>
          <cell r="L60">
            <v>279352907.86000001</v>
          </cell>
          <cell r="M60">
            <v>294155818.08999997</v>
          </cell>
          <cell r="N60">
            <v>309228343.90999997</v>
          </cell>
          <cell r="O60">
            <v>325505836.77999997</v>
          </cell>
          <cell r="P60">
            <v>341337642.94</v>
          </cell>
          <cell r="Q60">
            <v>358028337.97000003</v>
          </cell>
          <cell r="R60">
            <v>374271661.39999998</v>
          </cell>
          <cell r="S60">
            <v>391585068.39920127</v>
          </cell>
          <cell r="T60">
            <v>409806750.52920127</v>
          </cell>
          <cell r="U60">
            <v>429272746.79999995</v>
          </cell>
          <cell r="V60">
            <v>446719416.25</v>
          </cell>
          <cell r="W60">
            <v>465631734.18000001</v>
          </cell>
          <cell r="X60">
            <v>486192039.84999996</v>
          </cell>
          <cell r="Y60">
            <v>505897217.81999999</v>
          </cell>
          <cell r="Z60">
            <v>526635334.24000007</v>
          </cell>
          <cell r="AA60">
            <v>547371035.35000002</v>
          </cell>
          <cell r="AB60">
            <v>567093188.84000003</v>
          </cell>
          <cell r="AC60">
            <v>589505898.81999993</v>
          </cell>
          <cell r="AD60">
            <v>612454579.67000008</v>
          </cell>
          <cell r="AE60">
            <v>635823597.09000003</v>
          </cell>
          <cell r="AF60">
            <v>661040586.44000006</v>
          </cell>
          <cell r="AG60">
            <v>687406636.24000001</v>
          </cell>
          <cell r="AH60">
            <v>714461229.83000004</v>
          </cell>
          <cell r="AI60">
            <v>743859761.38</v>
          </cell>
          <cell r="AJ60">
            <v>771881701.88</v>
          </cell>
          <cell r="AK60">
            <v>800358040.52999997</v>
          </cell>
          <cell r="AL60">
            <v>828893095.89999998</v>
          </cell>
          <cell r="AM60">
            <v>856902363.1500001</v>
          </cell>
          <cell r="AN60">
            <v>886113742.45000005</v>
          </cell>
          <cell r="AO60">
            <v>918003732.96000004</v>
          </cell>
          <cell r="AP60">
            <v>946715926.5</v>
          </cell>
          <cell r="AQ60">
            <v>978463055.56000006</v>
          </cell>
          <cell r="AR60">
            <v>1010325762.2299999</v>
          </cell>
          <cell r="AS60">
            <v>1042791954.3100001</v>
          </cell>
          <cell r="AT60">
            <v>1076833416.48</v>
          </cell>
          <cell r="AU60">
            <v>1111301462.0599999</v>
          </cell>
          <cell r="AV60">
            <v>1142180598.7</v>
          </cell>
          <cell r="AW60">
            <v>1159789413.6900001</v>
          </cell>
        </row>
        <row r="61">
          <cell r="C61">
            <v>10494476.169999979</v>
          </cell>
          <cell r="D61">
            <v>10783842.500000011</v>
          </cell>
          <cell r="E61">
            <v>11069515.370000003</v>
          </cell>
          <cell r="F61">
            <v>12034060.230000004</v>
          </cell>
          <cell r="G61">
            <v>13111129.15</v>
          </cell>
          <cell r="H61">
            <v>12653701.02</v>
          </cell>
          <cell r="I61">
            <v>13780555.01</v>
          </cell>
          <cell r="J61">
            <v>13155440.27</v>
          </cell>
          <cell r="K61">
            <v>15226387.85</v>
          </cell>
          <cell r="L61">
            <v>16913582.989999998</v>
          </cell>
          <cell r="M61">
            <v>14083434.939999999</v>
          </cell>
          <cell r="N61">
            <v>13861010.84</v>
          </cell>
          <cell r="O61">
            <v>15181386.17</v>
          </cell>
          <cell r="P61">
            <v>14505211.060000001</v>
          </cell>
          <cell r="Q61">
            <v>15218546.66</v>
          </cell>
          <cell r="R61">
            <v>15152840.33</v>
          </cell>
          <cell r="S61">
            <v>15809558.640000001</v>
          </cell>
          <cell r="T61">
            <v>17005694.920000002</v>
          </cell>
          <cell r="U61">
            <v>17754390.52</v>
          </cell>
          <cell r="V61">
            <v>16130457.41</v>
          </cell>
          <cell r="W61">
            <v>16973208.609999999</v>
          </cell>
          <cell r="X61">
            <v>18757657.899999999</v>
          </cell>
          <cell r="Y61">
            <v>17720323.280000001</v>
          </cell>
          <cell r="Z61">
            <v>18692073.239999998</v>
          </cell>
          <cell r="AA61">
            <v>19006209.09</v>
          </cell>
          <cell r="AB61">
            <v>17904593.739999998</v>
          </cell>
          <cell r="AC61">
            <v>20856309.59</v>
          </cell>
          <cell r="AD61">
            <v>20977490.43</v>
          </cell>
          <cell r="AE61">
            <v>21218258.82</v>
          </cell>
          <cell r="AF61">
            <v>23460807.34</v>
          </cell>
          <cell r="AG61">
            <v>24424798.510000002</v>
          </cell>
          <cell r="AH61">
            <v>25137328.390000001</v>
          </cell>
          <cell r="AI61">
            <v>27657584.379999999</v>
          </cell>
          <cell r="AJ61">
            <v>26371629.629999999</v>
          </cell>
          <cell r="AK61">
            <v>26308870.190000001</v>
          </cell>
          <cell r="AL61">
            <v>26466976.329999998</v>
          </cell>
          <cell r="AM61">
            <v>26288489.559999999</v>
          </cell>
          <cell r="AN61">
            <v>27197252.969999999</v>
          </cell>
          <cell r="AO61">
            <v>30400562.800000001</v>
          </cell>
          <cell r="AP61">
            <v>27434986.629999999</v>
          </cell>
          <cell r="AQ61">
            <v>30002469.129999999</v>
          </cell>
          <cell r="AR61">
            <v>30821038.859999999</v>
          </cell>
          <cell r="AS61">
            <v>31559622.129999999</v>
          </cell>
          <cell r="AT61">
            <v>33327234.5</v>
          </cell>
          <cell r="AU61">
            <v>34276502.200000003</v>
          </cell>
          <cell r="AV61">
            <v>30769177.539999999</v>
          </cell>
          <cell r="AW61">
            <v>23500183.25</v>
          </cell>
        </row>
        <row r="62">
          <cell r="C62">
            <v>532481.31999999995</v>
          </cell>
          <cell r="D62">
            <v>356497.26999999996</v>
          </cell>
          <cell r="E62">
            <v>640612.18999999994</v>
          </cell>
          <cell r="F62">
            <v>526000.61</v>
          </cell>
          <cell r="G62">
            <v>699470.53</v>
          </cell>
          <cell r="H62">
            <v>687526.56</v>
          </cell>
          <cell r="I62">
            <v>663376.34</v>
          </cell>
          <cell r="J62">
            <v>542490.25</v>
          </cell>
          <cell r="K62">
            <v>764121.99</v>
          </cell>
          <cell r="L62">
            <v>717452.75</v>
          </cell>
          <cell r="M62">
            <v>719475.29</v>
          </cell>
          <cell r="N62">
            <v>1211514.98</v>
          </cell>
          <cell r="O62">
            <v>1096106.7</v>
          </cell>
          <cell r="P62">
            <v>1326595.1000000001</v>
          </cell>
          <cell r="Q62">
            <v>1472148.37</v>
          </cell>
          <cell r="R62">
            <v>1090483.1000000001</v>
          </cell>
          <cell r="S62">
            <v>1503848.36</v>
          </cell>
          <cell r="T62">
            <v>1215987.21</v>
          </cell>
          <cell r="U62">
            <v>1711605.75</v>
          </cell>
          <cell r="V62">
            <v>1316212.04</v>
          </cell>
          <cell r="W62">
            <v>1939109.32</v>
          </cell>
          <cell r="X62">
            <v>1802647.77</v>
          </cell>
          <cell r="Y62">
            <v>1984854.69</v>
          </cell>
          <cell r="Z62">
            <v>2046043.18</v>
          </cell>
          <cell r="AA62">
            <v>1729492.02</v>
          </cell>
          <cell r="AB62">
            <v>1817559.75</v>
          </cell>
          <cell r="AC62">
            <v>1556400.39</v>
          </cell>
          <cell r="AD62">
            <v>1971190.42</v>
          </cell>
          <cell r="AE62">
            <v>2150758.6</v>
          </cell>
          <cell r="AF62">
            <v>1756182.01</v>
          </cell>
          <cell r="AG62">
            <v>1941251.29</v>
          </cell>
          <cell r="AH62">
            <v>1917265.2</v>
          </cell>
          <cell r="AI62">
            <v>1740947.17</v>
          </cell>
          <cell r="AJ62">
            <v>1650310.87</v>
          </cell>
          <cell r="AK62">
            <v>2167468.46</v>
          </cell>
          <cell r="AL62">
            <v>2068079.04</v>
          </cell>
          <cell r="AM62">
            <v>1720777.69</v>
          </cell>
          <cell r="AN62">
            <v>2014126.33</v>
          </cell>
          <cell r="AO62">
            <v>1489427.71</v>
          </cell>
          <cell r="AP62">
            <v>1277206.9099999999</v>
          </cell>
          <cell r="AQ62">
            <v>1744659.93</v>
          </cell>
          <cell r="AR62">
            <v>1041667.81</v>
          </cell>
          <cell r="AS62">
            <v>906569.95</v>
          </cell>
          <cell r="AT62">
            <v>714227.67</v>
          </cell>
          <cell r="AU62">
            <v>191543.38</v>
          </cell>
          <cell r="AV62">
            <v>109959.1</v>
          </cell>
          <cell r="AW62">
            <v>0</v>
          </cell>
          <cell r="AX62">
            <v>60243733.370000005</v>
          </cell>
          <cell r="AY62">
            <v>1159789413.6900001</v>
          </cell>
        </row>
        <row r="63">
          <cell r="C63">
            <v>143257265.42000002</v>
          </cell>
          <cell r="D63">
            <v>154145587.54999998</v>
          </cell>
          <cell r="E63">
            <v>165132870.52000001</v>
          </cell>
          <cell r="F63">
            <v>176676582.77000001</v>
          </cell>
          <cell r="G63">
            <v>189047742.24774218</v>
          </cell>
          <cell r="H63">
            <v>202644513.13999999</v>
          </cell>
          <cell r="I63">
            <v>215755671.17262277</v>
          </cell>
          <cell r="J63">
            <v>229936398.35999998</v>
          </cell>
          <cell r="K63">
            <v>243371623.46000001</v>
          </cell>
          <cell r="L63">
            <v>259050133</v>
          </cell>
          <cell r="M63">
            <v>276325122.72999996</v>
          </cell>
          <cell r="N63">
            <v>290797716.71999997</v>
          </cell>
          <cell r="O63">
            <v>305521251.89394176</v>
          </cell>
          <cell r="P63">
            <v>321407361.60999995</v>
          </cell>
          <cell r="Q63">
            <v>336842579.01999998</v>
          </cell>
          <cell r="R63">
            <v>353090053.22999996</v>
          </cell>
          <cell r="S63">
            <v>368875319.43920153</v>
          </cell>
          <cell r="T63">
            <v>385709179.81962752</v>
          </cell>
          <cell r="U63">
            <v>403402211.05920124</v>
          </cell>
          <cell r="V63">
            <v>422298157.25999993</v>
          </cell>
          <cell r="W63">
            <v>439200853.05000001</v>
          </cell>
          <cell r="X63">
            <v>457511020.41000003</v>
          </cell>
          <cell r="Y63">
            <v>477412574.38999999</v>
          </cell>
          <cell r="Z63">
            <v>496486151.36727184</v>
          </cell>
          <cell r="AA63">
            <v>516528609.79000008</v>
          </cell>
          <cell r="AB63">
            <v>536537367.13</v>
          </cell>
          <cell r="AC63">
            <v>555564158.43999994</v>
          </cell>
          <cell r="AD63">
            <v>577176566.4200002</v>
          </cell>
          <cell r="AE63">
            <v>599285317.82999992</v>
          </cell>
          <cell r="AF63">
            <v>621829857.11000001</v>
          </cell>
          <cell r="AG63">
            <v>646167241.58000004</v>
          </cell>
          <cell r="AH63">
            <v>671583924.45000005</v>
          </cell>
          <cell r="AI63">
            <v>697664233.35000002</v>
          </cell>
          <cell r="AJ63">
            <v>726022424.39902961</v>
          </cell>
          <cell r="AK63">
            <v>753002305.45999992</v>
          </cell>
          <cell r="AL63">
            <v>780414350.62370741</v>
          </cell>
          <cell r="AM63">
            <v>807849100.01000011</v>
          </cell>
          <cell r="AN63">
            <v>834761740.57999992</v>
          </cell>
          <cell r="AO63">
            <v>862780448.70720756</v>
          </cell>
          <cell r="AP63">
            <v>893441739.62</v>
          </cell>
          <cell r="AQ63">
            <v>920975190.42000008</v>
          </cell>
          <cell r="AR63">
            <v>951427120.32999992</v>
          </cell>
          <cell r="AS63">
            <v>981957140.17000008</v>
          </cell>
          <cell r="AT63">
            <v>1013106767.33</v>
          </cell>
          <cell r="AU63">
            <v>1045789815.2899998</v>
          </cell>
          <cell r="AV63">
            <v>1078862669.7200003</v>
          </cell>
          <cell r="AW63">
            <v>1108510771.2421644</v>
          </cell>
        </row>
        <row r="64">
          <cell r="C64">
            <v>309598.34999999998</v>
          </cell>
          <cell r="D64">
            <v>318721.91999999998</v>
          </cell>
          <cell r="E64">
            <v>433278.16</v>
          </cell>
          <cell r="F64">
            <v>256292.6</v>
          </cell>
          <cell r="G64">
            <v>449752.66</v>
          </cell>
          <cell r="H64">
            <v>329917.82</v>
          </cell>
          <cell r="I64">
            <v>384271.94</v>
          </cell>
          <cell r="J64">
            <v>327875.7</v>
          </cell>
          <cell r="K64">
            <v>568236.63</v>
          </cell>
          <cell r="L64">
            <v>576087.53</v>
          </cell>
          <cell r="M64">
            <v>498265.34</v>
          </cell>
          <cell r="N64">
            <v>634955.89</v>
          </cell>
          <cell r="O64">
            <v>548122.76</v>
          </cell>
          <cell r="P64">
            <v>633939.65</v>
          </cell>
          <cell r="Q64">
            <v>787090.07</v>
          </cell>
          <cell r="R64">
            <v>664652.98</v>
          </cell>
          <cell r="S64">
            <v>952528.6</v>
          </cell>
          <cell r="T64">
            <v>941390.71</v>
          </cell>
          <cell r="U64">
            <v>1256171.78</v>
          </cell>
          <cell r="V64">
            <v>656107.57999999996</v>
          </cell>
          <cell r="W64">
            <v>1306748.44</v>
          </cell>
          <cell r="X64">
            <v>1102425.08</v>
          </cell>
          <cell r="Y64">
            <v>982974.17</v>
          </cell>
          <cell r="Z64">
            <v>1008828.92</v>
          </cell>
          <cell r="AA64">
            <v>967282.43</v>
          </cell>
          <cell r="AB64">
            <v>988719.45</v>
          </cell>
          <cell r="AC64">
            <v>710335.45</v>
          </cell>
          <cell r="AD64">
            <v>1128225.42</v>
          </cell>
          <cell r="AE64">
            <v>1075389.6599999999</v>
          </cell>
          <cell r="AF64">
            <v>1078483.26</v>
          </cell>
          <cell r="AG64">
            <v>1261271.3899999999</v>
          </cell>
          <cell r="AH64">
            <v>1213809.99</v>
          </cell>
          <cell r="AI64">
            <v>995715.63</v>
          </cell>
          <cell r="AJ64">
            <v>1075847.96</v>
          </cell>
          <cell r="AK64">
            <v>1140917.57</v>
          </cell>
          <cell r="AL64">
            <v>1287658.68</v>
          </cell>
          <cell r="AM64">
            <v>957468.1</v>
          </cell>
          <cell r="AN64">
            <v>1007270.73</v>
          </cell>
          <cell r="AO64">
            <v>933324.28</v>
          </cell>
          <cell r="AP64">
            <v>682242.94</v>
          </cell>
          <cell r="AQ64">
            <v>947695.62</v>
          </cell>
          <cell r="AR64">
            <v>511121.94</v>
          </cell>
          <cell r="AS64">
            <v>440141.61</v>
          </cell>
          <cell r="AT64">
            <v>443270.66</v>
          </cell>
          <cell r="AU64">
            <v>111092.53</v>
          </cell>
          <cell r="AV64">
            <v>74322.850000000006</v>
          </cell>
          <cell r="AW64">
            <v>0</v>
          </cell>
          <cell r="AX64">
            <v>34959843.43</v>
          </cell>
        </row>
        <row r="65">
          <cell r="C65">
            <v>2.1800414490382763E-2</v>
          </cell>
          <cell r="D65">
            <v>2.1608239111500074E-2</v>
          </cell>
          <cell r="E65">
            <v>2.1575668241690344E-2</v>
          </cell>
          <cell r="F65">
            <v>2.1396899555278265E-2</v>
          </cell>
          <cell r="G65">
            <v>2.1164350433156259E-2</v>
          </cell>
          <cell r="H65">
            <v>2.094903731936822E-2</v>
          </cell>
          <cell r="I65">
            <v>2.064069794691074E-2</v>
          </cell>
          <cell r="J65">
            <v>2.0400047017780434E-2</v>
          </cell>
          <cell r="K65">
            <v>2.021500088141575E-2</v>
          </cell>
          <cell r="L65">
            <v>2.0046103530148528E-2</v>
          </cell>
          <cell r="M65">
            <v>1.9924214833518476E-2</v>
          </cell>
          <cell r="N65">
            <v>1.9733481975131546E-2</v>
          </cell>
          <cell r="O65">
            <v>1.9236358029013075E-2</v>
          </cell>
          <cell r="P65">
            <v>1.8763872305715662E-2</v>
          </cell>
          <cell r="Q65">
            <v>1.816664711826009E-2</v>
          </cell>
          <cell r="R65">
            <v>1.7575972387215241E-2</v>
          </cell>
          <cell r="S65">
            <v>1.720881080169501E-2</v>
          </cell>
          <cell r="T65">
            <v>1.6733448849350654E-2</v>
          </cell>
          <cell r="U65">
            <v>1.6496684746524142E-2</v>
          </cell>
          <cell r="V65">
            <v>1.6103997966817309E-2</v>
          </cell>
          <cell r="W65">
            <v>1.5534839072790331E-2</v>
          </cell>
          <cell r="X65">
            <v>1.4989601400730473E-2</v>
          </cell>
          <cell r="Y65">
            <v>1.4385851546028703E-2</v>
          </cell>
          <cell r="Z65">
            <v>1.3522004619876472E-2</v>
          </cell>
          <cell r="AA65">
            <v>1.262769204230259E-2</v>
          </cell>
          <cell r="AB65">
            <v>1.1970495502135053E-2</v>
          </cell>
          <cell r="AC65">
            <v>1.1255848265131098E-2</v>
          </cell>
          <cell r="AD65">
            <v>1.052634950439647E-2</v>
          </cell>
          <cell r="AE65">
            <v>9.7995235909592981E-3</v>
          </cell>
          <cell r="AF65">
            <v>8.8723130755790983E-3</v>
          </cell>
          <cell r="AG65">
            <v>8.2879839361676404E-3</v>
          </cell>
          <cell r="AH65">
            <v>7.7016879310708433E-3</v>
          </cell>
          <cell r="AI65">
            <v>7.0951509152156287E-3</v>
          </cell>
          <cell r="AJ65">
            <v>6.4525932825942366E-3</v>
          </cell>
          <cell r="AK65">
            <v>5.9572767163114963E-3</v>
          </cell>
          <cell r="AL65">
            <v>5.0721583682021495E-3</v>
          </cell>
          <cell r="AM65">
            <v>4.3992600378776779E-3</v>
          </cell>
          <cell r="AN65">
            <v>3.741115049666891E-3</v>
          </cell>
          <cell r="AO65">
            <v>2.8729784827046393E-3</v>
          </cell>
          <cell r="AP65">
            <v>2.3934919281320337E-3</v>
          </cell>
          <cell r="AQ65">
            <v>1.8804988252660102E-3</v>
          </cell>
          <cell r="AR65">
            <v>1.1933358794822852E-3</v>
          </cell>
          <cell r="AS65">
            <v>7.3588570470270258E-4</v>
          </cell>
          <cell r="AT65">
            <v>3.3371929889287042E-4</v>
          </cell>
          <cell r="AU65">
            <v>1.0009325712902988E-4</v>
          </cell>
          <cell r="AV65">
            <v>3.0726483255800099E-5</v>
          </cell>
          <cell r="AW65">
            <v>0</v>
          </cell>
          <cell r="AX65">
            <v>25283889.940000005</v>
          </cell>
          <cell r="AY65">
            <v>2.1800414490382763E-2</v>
          </cell>
        </row>
        <row r="67">
          <cell r="C67">
            <v>21957</v>
          </cell>
          <cell r="D67">
            <v>22748</v>
          </cell>
          <cell r="E67">
            <v>23616</v>
          </cell>
          <cell r="F67">
            <v>24490</v>
          </cell>
          <cell r="G67">
            <v>25231</v>
          </cell>
          <cell r="H67">
            <v>25813</v>
          </cell>
          <cell r="I67">
            <v>26433</v>
          </cell>
          <cell r="J67">
            <v>27000</v>
          </cell>
          <cell r="K67">
            <v>27711</v>
          </cell>
          <cell r="L67">
            <v>28537</v>
          </cell>
          <cell r="M67">
            <v>29206</v>
          </cell>
          <cell r="N67">
            <v>29866</v>
          </cell>
          <cell r="O67">
            <v>30513</v>
          </cell>
          <cell r="P67">
            <v>31107</v>
          </cell>
          <cell r="Q67">
            <v>31712</v>
          </cell>
          <cell r="R67">
            <v>32279</v>
          </cell>
          <cell r="S67">
            <v>32867</v>
          </cell>
          <cell r="T67">
            <v>33474</v>
          </cell>
          <cell r="U67">
            <v>34118</v>
          </cell>
          <cell r="V67">
            <v>34655</v>
          </cell>
          <cell r="W67">
            <v>35271</v>
          </cell>
          <cell r="X67">
            <v>36104</v>
          </cell>
          <cell r="Y67">
            <v>37012</v>
          </cell>
          <cell r="Z67">
            <v>37957</v>
          </cell>
          <cell r="AA67">
            <v>38776</v>
          </cell>
          <cell r="AB67">
            <v>39535</v>
          </cell>
          <cell r="AC67">
            <v>40407</v>
          </cell>
          <cell r="AD67">
            <v>41276</v>
          </cell>
          <cell r="AE67">
            <v>42099</v>
          </cell>
          <cell r="AF67">
            <v>43036</v>
          </cell>
          <cell r="AG67">
            <v>43964</v>
          </cell>
          <cell r="AH67">
            <v>44842</v>
          </cell>
          <cell r="AI67">
            <v>45892</v>
          </cell>
          <cell r="AJ67">
            <v>46842</v>
          </cell>
          <cell r="AK67">
            <v>47991</v>
          </cell>
          <cell r="AL67">
            <v>49233</v>
          </cell>
          <cell r="AM67">
            <v>50011</v>
          </cell>
          <cell r="AN67">
            <v>50820</v>
          </cell>
          <cell r="AO67">
            <v>51729</v>
          </cell>
          <cell r="AP67">
            <v>52522</v>
          </cell>
          <cell r="AQ67">
            <v>53356</v>
          </cell>
          <cell r="AR67">
            <v>54198</v>
          </cell>
          <cell r="AS67">
            <v>55063</v>
          </cell>
          <cell r="AT67">
            <v>55950</v>
          </cell>
          <cell r="AU67">
            <v>56806</v>
          </cell>
          <cell r="AV67">
            <v>57559</v>
          </cell>
          <cell r="AW67">
            <v>48011</v>
          </cell>
          <cell r="AY67">
            <v>0.12352006642672393</v>
          </cell>
        </row>
        <row r="68">
          <cell r="C68">
            <v>755</v>
          </cell>
          <cell r="D68">
            <v>759</v>
          </cell>
          <cell r="E68">
            <v>811</v>
          </cell>
          <cell r="F68">
            <v>828</v>
          </cell>
          <cell r="G68">
            <v>688</v>
          </cell>
          <cell r="H68">
            <v>531</v>
          </cell>
          <cell r="I68">
            <v>576</v>
          </cell>
          <cell r="J68">
            <v>531</v>
          </cell>
          <cell r="K68">
            <v>656</v>
          </cell>
          <cell r="L68">
            <v>777</v>
          </cell>
          <cell r="M68">
            <v>620</v>
          </cell>
          <cell r="N68">
            <v>574</v>
          </cell>
          <cell r="O68">
            <v>579</v>
          </cell>
          <cell r="P68">
            <v>517</v>
          </cell>
          <cell r="Q68">
            <v>510</v>
          </cell>
          <cell r="R68">
            <v>497</v>
          </cell>
          <cell r="S68">
            <v>500</v>
          </cell>
          <cell r="T68">
            <v>532</v>
          </cell>
          <cell r="U68">
            <v>547</v>
          </cell>
          <cell r="V68">
            <v>463</v>
          </cell>
          <cell r="W68">
            <v>514</v>
          </cell>
          <cell r="X68">
            <v>736</v>
          </cell>
          <cell r="Y68">
            <v>805</v>
          </cell>
          <cell r="Z68">
            <v>834</v>
          </cell>
          <cell r="AA68">
            <v>727</v>
          </cell>
          <cell r="AB68">
            <v>663</v>
          </cell>
          <cell r="AC68">
            <v>786</v>
          </cell>
          <cell r="AD68">
            <v>764</v>
          </cell>
          <cell r="AE68">
            <v>712</v>
          </cell>
          <cell r="AF68">
            <v>843</v>
          </cell>
          <cell r="AG68">
            <v>832</v>
          </cell>
          <cell r="AH68">
            <v>788</v>
          </cell>
          <cell r="AI68">
            <v>962</v>
          </cell>
          <cell r="AJ68">
            <v>861</v>
          </cell>
          <cell r="AK68">
            <v>1047</v>
          </cell>
          <cell r="AL68">
            <v>1146</v>
          </cell>
          <cell r="AM68">
            <v>691</v>
          </cell>
          <cell r="AN68">
            <v>719</v>
          </cell>
          <cell r="AO68">
            <v>839</v>
          </cell>
          <cell r="AP68">
            <v>725</v>
          </cell>
          <cell r="AQ68">
            <v>751</v>
          </cell>
          <cell r="AR68">
            <v>785</v>
          </cell>
          <cell r="AS68">
            <v>819</v>
          </cell>
          <cell r="AT68">
            <v>851</v>
          </cell>
          <cell r="AU68">
            <v>845</v>
          </cell>
          <cell r="AV68">
            <v>748</v>
          </cell>
          <cell r="AW68">
            <v>616</v>
          </cell>
        </row>
        <row r="69">
          <cell r="C69">
            <v>41</v>
          </cell>
          <cell r="D69">
            <v>32</v>
          </cell>
          <cell r="E69">
            <v>57</v>
          </cell>
          <cell r="F69">
            <v>46</v>
          </cell>
          <cell r="G69">
            <v>53</v>
          </cell>
          <cell r="H69">
            <v>51</v>
          </cell>
          <cell r="I69">
            <v>44</v>
          </cell>
          <cell r="J69">
            <v>36</v>
          </cell>
          <cell r="K69">
            <v>55</v>
          </cell>
          <cell r="L69">
            <v>49</v>
          </cell>
          <cell r="M69">
            <v>49</v>
          </cell>
          <cell r="N69">
            <v>86</v>
          </cell>
          <cell r="O69">
            <v>68</v>
          </cell>
          <cell r="P69">
            <v>77</v>
          </cell>
          <cell r="Q69">
            <v>95</v>
          </cell>
          <cell r="R69">
            <v>70</v>
          </cell>
          <cell r="S69">
            <v>88</v>
          </cell>
          <cell r="T69">
            <v>75</v>
          </cell>
          <cell r="U69">
            <v>97</v>
          </cell>
          <cell r="V69">
            <v>74</v>
          </cell>
          <cell r="W69">
            <v>102</v>
          </cell>
          <cell r="X69">
            <v>97</v>
          </cell>
          <cell r="Y69">
            <v>103</v>
          </cell>
          <cell r="Z69">
            <v>111</v>
          </cell>
          <cell r="AA69">
            <v>92</v>
          </cell>
          <cell r="AB69">
            <v>96</v>
          </cell>
          <cell r="AC69">
            <v>86</v>
          </cell>
          <cell r="AD69">
            <v>105</v>
          </cell>
          <cell r="AE69">
            <v>111</v>
          </cell>
          <cell r="AF69">
            <v>94</v>
          </cell>
          <cell r="AG69">
            <v>96</v>
          </cell>
          <cell r="AH69">
            <v>90</v>
          </cell>
          <cell r="AI69">
            <v>88</v>
          </cell>
          <cell r="AJ69">
            <v>89</v>
          </cell>
          <cell r="AK69">
            <v>102</v>
          </cell>
          <cell r="AL69">
            <v>96</v>
          </cell>
          <cell r="AM69">
            <v>87</v>
          </cell>
          <cell r="AN69">
            <v>90</v>
          </cell>
          <cell r="AO69">
            <v>70</v>
          </cell>
          <cell r="AP69">
            <v>68</v>
          </cell>
          <cell r="AQ69">
            <v>83</v>
          </cell>
          <cell r="AR69">
            <v>57</v>
          </cell>
          <cell r="AS69">
            <v>46</v>
          </cell>
          <cell r="AT69">
            <v>36</v>
          </cell>
          <cell r="AU69">
            <v>11</v>
          </cell>
          <cell r="AV69">
            <v>5</v>
          </cell>
          <cell r="AW69">
            <v>0</v>
          </cell>
          <cell r="AY69">
            <v>115978941.36900002</v>
          </cell>
        </row>
        <row r="70">
          <cell r="C70">
            <v>21161</v>
          </cell>
          <cell r="D70">
            <v>21957</v>
          </cell>
          <cell r="E70">
            <v>22748</v>
          </cell>
          <cell r="F70">
            <v>23616</v>
          </cell>
          <cell r="G70">
            <v>24490</v>
          </cell>
          <cell r="H70">
            <v>25231</v>
          </cell>
          <cell r="I70">
            <v>25813</v>
          </cell>
          <cell r="J70">
            <v>26433</v>
          </cell>
          <cell r="K70">
            <v>27000</v>
          </cell>
          <cell r="L70">
            <v>27711</v>
          </cell>
          <cell r="M70">
            <v>28537</v>
          </cell>
          <cell r="N70">
            <v>29206</v>
          </cell>
          <cell r="O70">
            <v>29866</v>
          </cell>
          <cell r="P70">
            <v>30513</v>
          </cell>
          <cell r="Q70">
            <v>31107</v>
          </cell>
          <cell r="R70">
            <v>31712</v>
          </cell>
          <cell r="S70">
            <v>32279</v>
          </cell>
          <cell r="T70">
            <v>32867</v>
          </cell>
          <cell r="U70">
            <v>33474</v>
          </cell>
          <cell r="V70">
            <v>34118</v>
          </cell>
          <cell r="W70">
            <v>34655</v>
          </cell>
          <cell r="X70">
            <v>35271</v>
          </cell>
          <cell r="Y70">
            <v>36104</v>
          </cell>
          <cell r="Z70">
            <v>37012</v>
          </cell>
          <cell r="AA70">
            <v>37957</v>
          </cell>
          <cell r="AB70">
            <v>38776</v>
          </cell>
          <cell r="AC70">
            <v>39535</v>
          </cell>
          <cell r="AD70">
            <v>40407</v>
          </cell>
          <cell r="AE70">
            <v>41276</v>
          </cell>
          <cell r="AF70">
            <v>42099</v>
          </cell>
          <cell r="AG70">
            <v>43036</v>
          </cell>
          <cell r="AH70">
            <v>43964</v>
          </cell>
          <cell r="AI70">
            <v>44842</v>
          </cell>
          <cell r="AJ70">
            <v>45892</v>
          </cell>
          <cell r="AK70">
            <v>46842</v>
          </cell>
          <cell r="AL70">
            <v>47991</v>
          </cell>
          <cell r="AM70">
            <v>49233</v>
          </cell>
          <cell r="AN70">
            <v>50011</v>
          </cell>
          <cell r="AO70">
            <v>50820</v>
          </cell>
          <cell r="AP70">
            <v>51729</v>
          </cell>
          <cell r="AQ70">
            <v>52522</v>
          </cell>
          <cell r="AR70">
            <v>53356</v>
          </cell>
          <cell r="AS70">
            <v>54198</v>
          </cell>
          <cell r="AT70">
            <v>55063</v>
          </cell>
          <cell r="AU70">
            <v>55950</v>
          </cell>
          <cell r="AV70">
            <v>56806</v>
          </cell>
          <cell r="AW70">
            <v>47395</v>
          </cell>
          <cell r="AY70">
            <v>1.9484517179285714</v>
          </cell>
        </row>
        <row r="71">
          <cell r="C71">
            <v>9.0800000000000006E-2</v>
          </cell>
          <cell r="D71">
            <v>9.0499999999999997E-2</v>
          </cell>
          <cell r="E71">
            <v>9.01E-2</v>
          </cell>
          <cell r="F71">
            <v>8.9800000000000005E-2</v>
          </cell>
          <cell r="G71">
            <v>8.9499999999999996E-2</v>
          </cell>
          <cell r="H71">
            <v>8.9200000000000002E-2</v>
          </cell>
          <cell r="I71">
            <v>8.8900000000000007E-2</v>
          </cell>
          <cell r="J71">
            <v>8.8700000000000001E-2</v>
          </cell>
          <cell r="K71">
            <v>8.8400000000000006E-2</v>
          </cell>
          <cell r="L71">
            <v>8.8200000000000001E-2</v>
          </cell>
          <cell r="M71">
            <v>8.7999999999999995E-2</v>
          </cell>
          <cell r="N71">
            <v>8.7900000000000006E-2</v>
          </cell>
          <cell r="O71">
            <v>8.77E-2</v>
          </cell>
          <cell r="P71">
            <v>8.7599999999999997E-2</v>
          </cell>
          <cell r="Q71">
            <v>8.7499999999999994E-2</v>
          </cell>
          <cell r="R71">
            <v>8.7400000000000005E-2</v>
          </cell>
          <cell r="S71">
            <v>8.72E-2</v>
          </cell>
          <cell r="T71">
            <v>8.7099999999999997E-2</v>
          </cell>
          <cell r="U71">
            <v>8.6999999999999994E-2</v>
          </cell>
          <cell r="V71">
            <v>8.6900000000000005E-2</v>
          </cell>
          <cell r="W71">
            <v>8.6800000000000002E-2</v>
          </cell>
          <cell r="X71">
            <v>8.6699999999999999E-2</v>
          </cell>
          <cell r="Y71">
            <v>8.6699999999999999E-2</v>
          </cell>
          <cell r="Z71">
            <v>8.6599999999999996E-2</v>
          </cell>
          <cell r="AA71">
            <v>8.6599999999999996E-2</v>
          </cell>
          <cell r="AB71">
            <v>8.6499999999999994E-2</v>
          </cell>
          <cell r="AC71">
            <v>8.6499999999999994E-2</v>
          </cell>
          <cell r="AD71">
            <v>8.6400000000000005E-2</v>
          </cell>
          <cell r="AE71">
            <v>8.6400000000000005E-2</v>
          </cell>
          <cell r="AF71">
            <v>8.6499999999999994E-2</v>
          </cell>
          <cell r="AG71">
            <v>8.6499999999999994E-2</v>
          </cell>
          <cell r="AH71">
            <v>8.6499999999999994E-2</v>
          </cell>
          <cell r="AI71">
            <v>8.6499999999999994E-2</v>
          </cell>
          <cell r="AJ71">
            <v>8.6599999999999996E-2</v>
          </cell>
          <cell r="AK71">
            <v>8.6599999999999996E-2</v>
          </cell>
          <cell r="AL71">
            <v>8.6699999999999999E-2</v>
          </cell>
          <cell r="AM71">
            <v>8.6800000000000002E-2</v>
          </cell>
          <cell r="AN71">
            <v>8.6900000000000005E-2</v>
          </cell>
          <cell r="AO71">
            <v>8.6900000000000005E-2</v>
          </cell>
          <cell r="AP71">
            <v>8.6999999999999994E-2</v>
          </cell>
          <cell r="AQ71">
            <v>8.6999999999999994E-2</v>
          </cell>
          <cell r="AR71">
            <v>8.72E-2</v>
          </cell>
          <cell r="AS71">
            <v>8.72E-2</v>
          </cell>
          <cell r="AT71">
            <v>8.7300000000000003E-2</v>
          </cell>
          <cell r="AU71">
            <v>8.7300000000000003E-2</v>
          </cell>
          <cell r="AV71">
            <v>8.7300000000000003E-2</v>
          </cell>
          <cell r="AW71">
            <v>8.6800000000000002E-2</v>
          </cell>
        </row>
        <row r="72">
          <cell r="C72">
            <v>21.65</v>
          </cell>
          <cell r="D72">
            <v>22.4</v>
          </cell>
          <cell r="E72">
            <v>23.12</v>
          </cell>
          <cell r="F72">
            <v>23.83</v>
          </cell>
          <cell r="G72">
            <v>24.54</v>
          </cell>
          <cell r="H72">
            <v>25.31</v>
          </cell>
          <cell r="I72">
            <v>26.08</v>
          </cell>
          <cell r="J72">
            <v>26.88</v>
          </cell>
          <cell r="K72">
            <v>27.65</v>
          </cell>
          <cell r="L72">
            <v>28.45</v>
          </cell>
          <cell r="M72">
            <v>29.36</v>
          </cell>
          <cell r="N72">
            <v>30.16</v>
          </cell>
          <cell r="O72">
            <v>30.94</v>
          </cell>
          <cell r="P72">
            <v>31.79</v>
          </cell>
          <cell r="Q72">
            <v>32.630000000000003</v>
          </cell>
          <cell r="R72">
            <v>33.47</v>
          </cell>
          <cell r="S72">
            <v>34.299999999999997</v>
          </cell>
          <cell r="T72">
            <v>35.14</v>
          </cell>
          <cell r="U72">
            <v>36.020000000000003</v>
          </cell>
          <cell r="V72">
            <v>36.9</v>
          </cell>
          <cell r="W72">
            <v>37.74</v>
          </cell>
          <cell r="X72">
            <v>38.61</v>
          </cell>
          <cell r="Y72">
            <v>39.54</v>
          </cell>
          <cell r="Z72">
            <v>40.380000000000003</v>
          </cell>
          <cell r="AA72">
            <v>41.23</v>
          </cell>
          <cell r="AB72">
            <v>42.1</v>
          </cell>
          <cell r="AC72">
            <v>42.89</v>
          </cell>
          <cell r="AD72">
            <v>43.72</v>
          </cell>
          <cell r="AE72">
            <v>44.53</v>
          </cell>
          <cell r="AF72">
            <v>45.35</v>
          </cell>
          <cell r="AG72">
            <v>46.2</v>
          </cell>
          <cell r="AH72">
            <v>47.08</v>
          </cell>
          <cell r="AI72">
            <v>47.95</v>
          </cell>
          <cell r="AJ72">
            <v>48.81</v>
          </cell>
          <cell r="AK72">
            <v>49.69</v>
          </cell>
          <cell r="AL72">
            <v>50.53</v>
          </cell>
          <cell r="AM72">
            <v>51.4</v>
          </cell>
          <cell r="AN72">
            <v>52.28</v>
          </cell>
          <cell r="AO72">
            <v>53.17</v>
          </cell>
          <cell r="AP72">
            <v>54.09</v>
          </cell>
          <cell r="AQ72">
            <v>54.92</v>
          </cell>
          <cell r="AR72">
            <v>55.84</v>
          </cell>
          <cell r="AS72">
            <v>56.76</v>
          </cell>
          <cell r="AT72">
            <v>57.66</v>
          </cell>
          <cell r="AU72">
            <v>58.58</v>
          </cell>
          <cell r="AV72">
            <v>59.51</v>
          </cell>
          <cell r="AW72">
            <v>60.1</v>
          </cell>
        </row>
        <row r="74">
          <cell r="C74">
            <v>668</v>
          </cell>
          <cell r="D74">
            <v>629</v>
          </cell>
          <cell r="E74">
            <v>577</v>
          </cell>
          <cell r="F74">
            <v>598</v>
          </cell>
          <cell r="G74">
            <v>560</v>
          </cell>
          <cell r="H74">
            <v>577</v>
          </cell>
          <cell r="I74">
            <v>550</v>
          </cell>
          <cell r="J74">
            <v>565</v>
          </cell>
          <cell r="K74">
            <v>525</v>
          </cell>
          <cell r="L74">
            <v>502</v>
          </cell>
          <cell r="M74">
            <v>560</v>
          </cell>
          <cell r="N74">
            <v>691</v>
          </cell>
          <cell r="O74">
            <v>730</v>
          </cell>
          <cell r="P74">
            <v>740</v>
          </cell>
          <cell r="Q74">
            <v>695</v>
          </cell>
          <cell r="R74">
            <v>653</v>
          </cell>
          <cell r="S74">
            <v>688</v>
          </cell>
          <cell r="T74">
            <v>635</v>
          </cell>
          <cell r="U74">
            <v>673</v>
          </cell>
          <cell r="V74">
            <v>643</v>
          </cell>
          <cell r="W74">
            <v>559</v>
          </cell>
          <cell r="X74">
            <v>587</v>
          </cell>
          <cell r="Y74">
            <v>596</v>
          </cell>
          <cell r="Z74">
            <v>767</v>
          </cell>
          <cell r="AA74">
            <v>830</v>
          </cell>
          <cell r="AB74">
            <v>812</v>
          </cell>
          <cell r="AC74">
            <v>706</v>
          </cell>
          <cell r="AD74">
            <v>713</v>
          </cell>
          <cell r="AE74">
            <v>678</v>
          </cell>
          <cell r="AF74">
            <v>586</v>
          </cell>
          <cell r="AG74">
            <v>598</v>
          </cell>
          <cell r="AH74">
            <v>548</v>
          </cell>
          <cell r="AI74">
            <v>499</v>
          </cell>
          <cell r="AJ74">
            <v>477</v>
          </cell>
          <cell r="AK74">
            <v>483</v>
          </cell>
          <cell r="AL74">
            <v>584</v>
          </cell>
          <cell r="AM74">
            <v>690</v>
          </cell>
          <cell r="AN74">
            <v>612</v>
          </cell>
          <cell r="AO74">
            <v>568</v>
          </cell>
          <cell r="AP74">
            <v>623</v>
          </cell>
          <cell r="AQ74">
            <v>495</v>
          </cell>
          <cell r="AR74">
            <v>482</v>
          </cell>
          <cell r="AS74">
            <v>444</v>
          </cell>
          <cell r="AT74">
            <v>436</v>
          </cell>
          <cell r="AU74">
            <v>317</v>
          </cell>
          <cell r="AV74">
            <v>235</v>
          </cell>
          <cell r="AW74">
            <v>140</v>
          </cell>
        </row>
        <row r="75">
          <cell r="C75">
            <v>138</v>
          </cell>
          <cell r="D75">
            <v>137</v>
          </cell>
          <cell r="E75">
            <v>143</v>
          </cell>
          <cell r="F75">
            <v>121</v>
          </cell>
          <cell r="G75">
            <v>135</v>
          </cell>
          <cell r="H75">
            <v>137</v>
          </cell>
          <cell r="I75">
            <v>140</v>
          </cell>
          <cell r="J75">
            <v>125</v>
          </cell>
          <cell r="K75">
            <v>116</v>
          </cell>
          <cell r="L75">
            <v>109</v>
          </cell>
          <cell r="M75">
            <v>157</v>
          </cell>
          <cell r="N75">
            <v>214</v>
          </cell>
          <cell r="O75">
            <v>198</v>
          </cell>
          <cell r="P75">
            <v>196</v>
          </cell>
          <cell r="Q75">
            <v>189</v>
          </cell>
          <cell r="R75">
            <v>240</v>
          </cell>
          <cell r="S75">
            <v>229</v>
          </cell>
          <cell r="T75">
            <v>199</v>
          </cell>
          <cell r="U75">
            <v>221</v>
          </cell>
          <cell r="V75">
            <v>207</v>
          </cell>
          <cell r="W75">
            <v>193</v>
          </cell>
          <cell r="X75">
            <v>153</v>
          </cell>
          <cell r="Y75">
            <v>191</v>
          </cell>
          <cell r="Z75">
            <v>276</v>
          </cell>
          <cell r="AA75">
            <v>246</v>
          </cell>
          <cell r="AB75">
            <v>214</v>
          </cell>
          <cell r="AC75">
            <v>168</v>
          </cell>
          <cell r="AD75">
            <v>166</v>
          </cell>
          <cell r="AE75">
            <v>175</v>
          </cell>
          <cell r="AF75">
            <v>178</v>
          </cell>
          <cell r="AG75">
            <v>153</v>
          </cell>
          <cell r="AH75">
            <v>136</v>
          </cell>
          <cell r="AI75">
            <v>131</v>
          </cell>
          <cell r="AJ75">
            <v>120</v>
          </cell>
          <cell r="AK75">
            <v>148</v>
          </cell>
          <cell r="AL75">
            <v>203</v>
          </cell>
          <cell r="AM75">
            <v>198</v>
          </cell>
          <cell r="AN75">
            <v>183</v>
          </cell>
          <cell r="AO75">
            <v>159</v>
          </cell>
          <cell r="AP75">
            <v>153</v>
          </cell>
          <cell r="AQ75">
            <v>146</v>
          </cell>
          <cell r="AR75">
            <v>137</v>
          </cell>
          <cell r="AS75">
            <v>120</v>
          </cell>
          <cell r="AT75">
            <v>78</v>
          </cell>
          <cell r="AU75">
            <v>60</v>
          </cell>
          <cell r="AV75">
            <v>33</v>
          </cell>
          <cell r="AW75">
            <v>2</v>
          </cell>
        </row>
        <row r="76">
          <cell r="C76">
            <v>33</v>
          </cell>
          <cell r="D76">
            <v>34</v>
          </cell>
          <cell r="E76">
            <v>30</v>
          </cell>
          <cell r="F76">
            <v>36</v>
          </cell>
          <cell r="G76">
            <v>33</v>
          </cell>
          <cell r="H76">
            <v>41</v>
          </cell>
          <cell r="I76">
            <v>44</v>
          </cell>
          <cell r="J76">
            <v>33</v>
          </cell>
          <cell r="K76">
            <v>30</v>
          </cell>
          <cell r="L76">
            <v>31</v>
          </cell>
          <cell r="M76">
            <v>43</v>
          </cell>
          <cell r="N76">
            <v>46</v>
          </cell>
          <cell r="O76">
            <v>57</v>
          </cell>
          <cell r="P76">
            <v>63</v>
          </cell>
          <cell r="Q76">
            <v>70</v>
          </cell>
          <cell r="R76">
            <v>68</v>
          </cell>
          <cell r="S76">
            <v>64</v>
          </cell>
          <cell r="T76">
            <v>71</v>
          </cell>
          <cell r="U76">
            <v>60</v>
          </cell>
          <cell r="V76">
            <v>65</v>
          </cell>
          <cell r="W76">
            <v>57</v>
          </cell>
          <cell r="X76">
            <v>69</v>
          </cell>
          <cell r="Y76">
            <v>87</v>
          </cell>
          <cell r="Z76">
            <v>101</v>
          </cell>
          <cell r="AA76">
            <v>88</v>
          </cell>
          <cell r="AB76">
            <v>60</v>
          </cell>
          <cell r="AC76">
            <v>65</v>
          </cell>
          <cell r="AD76">
            <v>58</v>
          </cell>
          <cell r="AE76">
            <v>73</v>
          </cell>
          <cell r="AF76">
            <v>54</v>
          </cell>
          <cell r="AG76">
            <v>62</v>
          </cell>
          <cell r="AH76">
            <v>61</v>
          </cell>
          <cell r="AI76">
            <v>38</v>
          </cell>
          <cell r="AJ76">
            <v>47</v>
          </cell>
          <cell r="AK76">
            <v>67</v>
          </cell>
          <cell r="AL76">
            <v>80</v>
          </cell>
          <cell r="AM76">
            <v>72</v>
          </cell>
          <cell r="AN76">
            <v>56</v>
          </cell>
          <cell r="AO76">
            <v>56</v>
          </cell>
          <cell r="AP76">
            <v>47</v>
          </cell>
          <cell r="AQ76">
            <v>47</v>
          </cell>
          <cell r="AR76">
            <v>48</v>
          </cell>
          <cell r="AS76">
            <v>34</v>
          </cell>
          <cell r="AT76">
            <v>25</v>
          </cell>
          <cell r="AU76">
            <v>14</v>
          </cell>
          <cell r="AV76">
            <v>3</v>
          </cell>
          <cell r="AW76">
            <v>0</v>
          </cell>
        </row>
        <row r="77">
          <cell r="C77">
            <v>839</v>
          </cell>
          <cell r="D77">
            <v>800</v>
          </cell>
          <cell r="E77">
            <v>750</v>
          </cell>
          <cell r="F77">
            <v>755</v>
          </cell>
          <cell r="G77">
            <v>728</v>
          </cell>
          <cell r="H77">
            <v>755</v>
          </cell>
          <cell r="I77">
            <v>734</v>
          </cell>
          <cell r="J77">
            <v>723</v>
          </cell>
          <cell r="K77">
            <v>671</v>
          </cell>
          <cell r="L77">
            <v>642</v>
          </cell>
          <cell r="M77">
            <v>760</v>
          </cell>
          <cell r="N77">
            <v>951</v>
          </cell>
          <cell r="O77">
            <v>985</v>
          </cell>
          <cell r="P77">
            <v>999</v>
          </cell>
          <cell r="Q77">
            <v>954</v>
          </cell>
          <cell r="R77">
            <v>961</v>
          </cell>
          <cell r="S77">
            <v>981</v>
          </cell>
          <cell r="T77">
            <v>905</v>
          </cell>
          <cell r="U77">
            <v>954</v>
          </cell>
          <cell r="V77">
            <v>915</v>
          </cell>
          <cell r="W77">
            <v>809</v>
          </cell>
          <cell r="X77">
            <v>809</v>
          </cell>
          <cell r="Y77">
            <v>874</v>
          </cell>
          <cell r="Z77">
            <v>1144</v>
          </cell>
          <cell r="AA77">
            <v>1164</v>
          </cell>
          <cell r="AB77">
            <v>1086</v>
          </cell>
          <cell r="AC77">
            <v>939</v>
          </cell>
          <cell r="AD77">
            <v>937</v>
          </cell>
          <cell r="AE77">
            <v>926</v>
          </cell>
          <cell r="AF77">
            <v>818</v>
          </cell>
          <cell r="AG77">
            <v>813</v>
          </cell>
          <cell r="AH77">
            <v>745</v>
          </cell>
          <cell r="AI77">
            <v>668</v>
          </cell>
          <cell r="AJ77">
            <v>644</v>
          </cell>
          <cell r="AK77">
            <v>698</v>
          </cell>
          <cell r="AL77">
            <v>867</v>
          </cell>
          <cell r="AM77">
            <v>960</v>
          </cell>
          <cell r="AN77">
            <v>851</v>
          </cell>
          <cell r="AO77">
            <v>783</v>
          </cell>
          <cell r="AP77">
            <v>823</v>
          </cell>
          <cell r="AQ77">
            <v>688</v>
          </cell>
          <cell r="AR77">
            <v>667</v>
          </cell>
          <cell r="AS77">
            <v>598</v>
          </cell>
          <cell r="AT77">
            <v>539</v>
          </cell>
          <cell r="AU77">
            <v>391</v>
          </cell>
          <cell r="AV77">
            <v>271</v>
          </cell>
          <cell r="AW77">
            <v>142</v>
          </cell>
        </row>
        <row r="78">
          <cell r="C78">
            <v>3.9648409810500447E-2</v>
          </cell>
          <cell r="D78">
            <v>3.6434849933961837E-2</v>
          </cell>
          <cell r="E78">
            <v>3.2969931422542641E-2</v>
          </cell>
          <cell r="F78">
            <v>3.1969850948509487E-2</v>
          </cell>
          <cell r="G78">
            <v>2.9726418946508779E-2</v>
          </cell>
          <cell r="H78">
            <v>2.9923506797193928E-2</v>
          </cell>
          <cell r="I78">
            <v>2.8435284546546313E-2</v>
          </cell>
          <cell r="J78">
            <v>2.7352173419589149E-2</v>
          </cell>
          <cell r="K78">
            <v>2.4851851851851851E-2</v>
          </cell>
          <cell r="L78">
            <v>2.316769513911443E-2</v>
          </cell>
          <cell r="M78">
            <v>2.6632091670462908E-2</v>
          </cell>
          <cell r="N78">
            <v>3.2561802369376155E-2</v>
          </cell>
          <cell r="O78">
            <v>3.2980646889439497E-2</v>
          </cell>
          <cell r="P78">
            <v>3.2740143545374099E-2</v>
          </cell>
          <cell r="Q78">
            <v>3.0668338316134632E-2</v>
          </cell>
          <cell r="R78">
            <v>3.0303985872855703E-2</v>
          </cell>
          <cell r="S78">
            <v>3.0391276061835868E-2</v>
          </cell>
          <cell r="T78">
            <v>2.7535217695560898E-2</v>
          </cell>
          <cell r="U78">
            <v>2.8499731134611937E-2</v>
          </cell>
          <cell r="V78">
            <v>2.6818688082537078E-2</v>
          </cell>
          <cell r="W78">
            <v>2.3344394748232578E-2</v>
          </cell>
          <cell r="X78">
            <v>2.2936690198746845E-2</v>
          </cell>
          <cell r="Y78">
            <v>2.42078440062043E-2</v>
          </cell>
          <cell r="Z78">
            <v>3.0908894412622932E-2</v>
          </cell>
          <cell r="AA78">
            <v>3.0666280264509842E-2</v>
          </cell>
          <cell r="AB78">
            <v>2.8007014648236021E-2</v>
          </cell>
          <cell r="AC78">
            <v>2.3751106614392312E-2</v>
          </cell>
          <cell r="AD78">
            <v>2.3189051401984805E-2</v>
          </cell>
          <cell r="AE78">
            <v>2.2434344413218336E-2</v>
          </cell>
          <cell r="AF78">
            <v>1.9430390270552746E-2</v>
          </cell>
          <cell r="AG78">
            <v>1.8891160888558415E-2</v>
          </cell>
          <cell r="AH78">
            <v>1.6945682831407516E-2</v>
          </cell>
          <cell r="AI78">
            <v>1.4896748583916864E-2</v>
          </cell>
          <cell r="AJ78">
            <v>1.4032946918852958E-2</v>
          </cell>
          <cell r="AK78">
            <v>1.4901157081251868E-2</v>
          </cell>
          <cell r="AL78">
            <v>1.8065887353878853E-2</v>
          </cell>
          <cell r="AM78">
            <v>1.9499116446286029E-2</v>
          </cell>
          <cell r="AN78">
            <v>1.7016256423586812E-2</v>
          </cell>
          <cell r="AO78">
            <v>1.5407319952774497E-2</v>
          </cell>
          <cell r="AP78">
            <v>1.5909837808579328E-2</v>
          </cell>
          <cell r="AQ78">
            <v>1.3099272685731694E-2</v>
          </cell>
          <cell r="AR78">
            <v>1.2500937101731764E-2</v>
          </cell>
          <cell r="AS78">
            <v>1.1033617476659655E-2</v>
          </cell>
          <cell r="AT78">
            <v>9.7887873889907929E-3</v>
          </cell>
          <cell r="AU78">
            <v>6.988382484361037E-3</v>
          </cell>
          <cell r="AV78">
            <v>4.7706228215329367E-3</v>
          </cell>
          <cell r="AW78">
            <v>2.9960966346661041E-3</v>
          </cell>
        </row>
        <row r="79">
          <cell r="C79" t="e">
            <v>#REF!</v>
          </cell>
          <cell r="D79" t="e">
            <v>#REF!</v>
          </cell>
          <cell r="E79" t="e">
            <v>#REF!</v>
          </cell>
          <cell r="F79" t="e">
            <v>#REF!</v>
          </cell>
          <cell r="G79" t="e">
            <v>#REF!</v>
          </cell>
          <cell r="H79" t="e">
            <v>#REF!</v>
          </cell>
          <cell r="I79" t="e">
            <v>#REF!</v>
          </cell>
          <cell r="J79" t="e">
            <v>#REF!</v>
          </cell>
          <cell r="K79" t="e">
            <v>#REF!</v>
          </cell>
          <cell r="L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cell r="Z79" t="e">
            <v>#REF!</v>
          </cell>
          <cell r="AA79" t="e">
            <v>#REF!</v>
          </cell>
          <cell r="AB79" t="e">
            <v>#REF!</v>
          </cell>
          <cell r="AC79" t="e">
            <v>#REF!</v>
          </cell>
          <cell r="AD79" t="e">
            <v>#REF!</v>
          </cell>
          <cell r="AE79" t="e">
            <v>#REF!</v>
          </cell>
          <cell r="AF79" t="e">
            <v>#REF!</v>
          </cell>
          <cell r="AG79" t="e">
            <v>#REF!</v>
          </cell>
          <cell r="AH79" t="e">
            <v>#REF!</v>
          </cell>
          <cell r="AI79" t="e">
            <v>#REF!</v>
          </cell>
          <cell r="AJ79" t="e">
            <v>#REF!</v>
          </cell>
          <cell r="AK79" t="e">
            <v>#REF!</v>
          </cell>
          <cell r="AL79" t="e">
            <v>#REF!</v>
          </cell>
          <cell r="AM79" t="e">
            <v>#REF!</v>
          </cell>
          <cell r="AN79" t="e">
            <v>#REF!</v>
          </cell>
          <cell r="AO79" t="e">
            <v>#REF!</v>
          </cell>
          <cell r="AP79" t="e">
            <v>#REF!</v>
          </cell>
          <cell r="AQ79" t="e">
            <v>#REF!</v>
          </cell>
          <cell r="AR79" t="e">
            <v>#REF!</v>
          </cell>
          <cell r="AS79" t="e">
            <v>#REF!</v>
          </cell>
          <cell r="AT79" t="e">
            <v>#REF!</v>
          </cell>
          <cell r="AU79" t="e">
            <v>#REF!</v>
          </cell>
          <cell r="AV79" t="e">
            <v>#REF!</v>
          </cell>
          <cell r="AW79" t="e">
            <v>#REF!</v>
          </cell>
        </row>
        <row r="81">
          <cell r="C81">
            <v>6408275.21</v>
          </cell>
          <cell r="D81">
            <v>6506308</v>
          </cell>
          <cell r="E81">
            <v>6030608.21</v>
          </cell>
          <cell r="F81">
            <v>6609175.5199999996</v>
          </cell>
          <cell r="G81">
            <v>6270036.1500000004</v>
          </cell>
          <cell r="H81">
            <v>6526186.5899999999</v>
          </cell>
          <cell r="I81">
            <v>6539908.0300000003</v>
          </cell>
          <cell r="J81">
            <v>6887848.7400000002</v>
          </cell>
          <cell r="K81">
            <v>6697455.7199999997</v>
          </cell>
          <cell r="L81">
            <v>6245225.7599999998</v>
          </cell>
          <cell r="M81">
            <v>7351655.4800000004</v>
          </cell>
          <cell r="N81">
            <v>9056884.3599999994</v>
          </cell>
          <cell r="O81">
            <v>9927320.3000000007</v>
          </cell>
          <cell r="P81">
            <v>10234144.23</v>
          </cell>
          <cell r="Q81">
            <v>9751805.1799999997</v>
          </cell>
          <cell r="R81">
            <v>9247732</v>
          </cell>
          <cell r="S81">
            <v>10008532.1</v>
          </cell>
          <cell r="T81">
            <v>9374209.6500000004</v>
          </cell>
          <cell r="U81">
            <v>10177916.140000001</v>
          </cell>
          <cell r="V81">
            <v>9757061.4399999995</v>
          </cell>
          <cell r="W81">
            <v>8780530.7300000004</v>
          </cell>
          <cell r="X81">
            <v>9187760.8100000005</v>
          </cell>
          <cell r="Y81">
            <v>9382151.3300000001</v>
          </cell>
          <cell r="Z81">
            <v>12233794.82</v>
          </cell>
          <cell r="AA81">
            <v>13568329.33</v>
          </cell>
          <cell r="AB81">
            <v>13389178.32</v>
          </cell>
          <cell r="AC81">
            <v>11597026.630000001</v>
          </cell>
          <cell r="AD81">
            <v>11539045.859999999</v>
          </cell>
          <cell r="AE81">
            <v>11029975.99</v>
          </cell>
          <cell r="AF81">
            <v>9676000.1500000004</v>
          </cell>
          <cell r="AG81">
            <v>10374793.08</v>
          </cell>
          <cell r="AH81">
            <v>9436830.1699999999</v>
          </cell>
          <cell r="AI81">
            <v>8345667.6500000004</v>
          </cell>
          <cell r="AJ81">
            <v>8308228.1699999999</v>
          </cell>
          <cell r="AK81">
            <v>8291883.9400000004</v>
          </cell>
          <cell r="AL81">
            <v>10196283.85</v>
          </cell>
          <cell r="AM81">
            <v>11806164.92</v>
          </cell>
          <cell r="AN81">
            <v>10885922.43</v>
          </cell>
          <cell r="AO81">
            <v>9938380.7300000004</v>
          </cell>
          <cell r="AP81">
            <v>11114284.41</v>
          </cell>
          <cell r="AQ81">
            <v>8901896.5800000001</v>
          </cell>
          <cell r="AR81">
            <v>8773751.6300000008</v>
          </cell>
          <cell r="AS81">
            <v>7953827.2999999998</v>
          </cell>
          <cell r="AT81">
            <v>7741092.3099999996</v>
          </cell>
          <cell r="AU81">
            <v>5344536.05</v>
          </cell>
          <cell r="AV81">
            <v>4100357.17</v>
          </cell>
          <cell r="AW81">
            <v>2457595.27</v>
          </cell>
        </row>
        <row r="82">
          <cell r="C82">
            <v>1400631.61</v>
          </cell>
          <cell r="D82">
            <v>1511146.18</v>
          </cell>
          <cell r="E82">
            <v>1657231.17</v>
          </cell>
          <cell r="F82">
            <v>1374642.32</v>
          </cell>
          <cell r="G82">
            <v>1496275.23</v>
          </cell>
          <cell r="H82">
            <v>1600134.66</v>
          </cell>
          <cell r="I82">
            <v>1774304.18</v>
          </cell>
          <cell r="J82">
            <v>1561037.58</v>
          </cell>
          <cell r="K82">
            <v>1354110.54</v>
          </cell>
          <cell r="L82">
            <v>1502725.94</v>
          </cell>
          <cell r="M82">
            <v>2045540.36</v>
          </cell>
          <cell r="N82">
            <v>2888725.05</v>
          </cell>
          <cell r="O82">
            <v>2752669.69</v>
          </cell>
          <cell r="P82">
            <v>2718217.8</v>
          </cell>
          <cell r="Q82">
            <v>2692890.24</v>
          </cell>
          <cell r="R82">
            <v>3608413.72</v>
          </cell>
          <cell r="S82">
            <v>3333937.55</v>
          </cell>
          <cell r="T82">
            <v>3117049.78</v>
          </cell>
          <cell r="U82">
            <v>3434187.66</v>
          </cell>
          <cell r="V82">
            <v>3223492.93</v>
          </cell>
          <cell r="W82">
            <v>3198110.1</v>
          </cell>
          <cell r="X82">
            <v>2562222.9700000002</v>
          </cell>
          <cell r="Y82">
            <v>3337500.2</v>
          </cell>
          <cell r="Z82">
            <v>4732483.47</v>
          </cell>
          <cell r="AA82">
            <v>4231273.72</v>
          </cell>
          <cell r="AB82">
            <v>3662513</v>
          </cell>
          <cell r="AC82">
            <v>2851128.96</v>
          </cell>
          <cell r="AD82">
            <v>2727196.67</v>
          </cell>
          <cell r="AE82">
            <v>2996253.14</v>
          </cell>
          <cell r="AF82">
            <v>2961160</v>
          </cell>
          <cell r="AG82">
            <v>2579347.34</v>
          </cell>
          <cell r="AH82">
            <v>2402802.1</v>
          </cell>
          <cell r="AI82">
            <v>2431294.5</v>
          </cell>
          <cell r="AJ82">
            <v>2201035.52</v>
          </cell>
          <cell r="AK82">
            <v>2664592.41</v>
          </cell>
          <cell r="AL82">
            <v>3605616.7</v>
          </cell>
          <cell r="AM82">
            <v>3598699.97</v>
          </cell>
          <cell r="AN82">
            <v>3500832.97</v>
          </cell>
          <cell r="AO82">
            <v>3049070.14</v>
          </cell>
          <cell r="AP82">
            <v>2812179.04</v>
          </cell>
          <cell r="AQ82">
            <v>2645129.44</v>
          </cell>
          <cell r="AR82">
            <v>2433442.39</v>
          </cell>
          <cell r="AS82">
            <v>2319922.1800000002</v>
          </cell>
          <cell r="AT82">
            <v>1407899.86</v>
          </cell>
          <cell r="AU82">
            <v>1113357.97</v>
          </cell>
          <cell r="AV82">
            <v>613603.15</v>
          </cell>
          <cell r="AW82">
            <v>47786.68</v>
          </cell>
        </row>
        <row r="83">
          <cell r="C83">
            <v>294184.40999999997</v>
          </cell>
          <cell r="D83">
            <v>310006.38</v>
          </cell>
          <cell r="E83">
            <v>254796.39</v>
          </cell>
          <cell r="F83">
            <v>305122.42</v>
          </cell>
          <cell r="G83">
            <v>312476.46999999997</v>
          </cell>
          <cell r="H83">
            <v>477659.93</v>
          </cell>
          <cell r="I83">
            <v>530938.92000000004</v>
          </cell>
          <cell r="J83">
            <v>395988.19</v>
          </cell>
          <cell r="K83">
            <v>396609.17</v>
          </cell>
          <cell r="L83">
            <v>396203.04</v>
          </cell>
          <cell r="M83">
            <v>580750.24</v>
          </cell>
          <cell r="N83">
            <v>627094.56000000006</v>
          </cell>
          <cell r="O83">
            <v>689392.16</v>
          </cell>
          <cell r="P83">
            <v>809537.49</v>
          </cell>
          <cell r="Q83">
            <v>1017432.73</v>
          </cell>
          <cell r="R83">
            <v>919880.17</v>
          </cell>
          <cell r="S83">
            <v>945782.46</v>
          </cell>
          <cell r="T83">
            <v>977461.41</v>
          </cell>
          <cell r="U83">
            <v>750428.27</v>
          </cell>
          <cell r="V83">
            <v>1077557.3500000001</v>
          </cell>
          <cell r="W83">
            <v>917096.71</v>
          </cell>
          <cell r="X83">
            <v>1115631.73</v>
          </cell>
          <cell r="Y83">
            <v>1335455.05</v>
          </cell>
          <cell r="Z83">
            <v>1771178</v>
          </cell>
          <cell r="AA83">
            <v>1470933.3</v>
          </cell>
          <cell r="AB83">
            <v>864517.95</v>
          </cell>
          <cell r="AC83">
            <v>1059058.71</v>
          </cell>
          <cell r="AD83">
            <v>874918.03</v>
          </cell>
          <cell r="AE83">
            <v>1085655.6200000001</v>
          </cell>
          <cell r="AF83">
            <v>805088.26</v>
          </cell>
          <cell r="AG83">
            <v>1046267.19</v>
          </cell>
          <cell r="AH83">
            <v>1076239.1000000001</v>
          </cell>
          <cell r="AI83">
            <v>709485.72</v>
          </cell>
          <cell r="AJ83">
            <v>764996.3</v>
          </cell>
          <cell r="AK83">
            <v>1118716.48</v>
          </cell>
          <cell r="AL83">
            <v>1438499.02</v>
          </cell>
          <cell r="AM83">
            <v>1369782.92</v>
          </cell>
          <cell r="AN83">
            <v>1088822.76</v>
          </cell>
          <cell r="AO83">
            <v>1069873.1299999999</v>
          </cell>
          <cell r="AP83">
            <v>835068.67</v>
          </cell>
          <cell r="AQ83">
            <v>827469.81</v>
          </cell>
          <cell r="AR83">
            <v>1005207.1</v>
          </cell>
          <cell r="AS83">
            <v>583690.92000000004</v>
          </cell>
          <cell r="AT83">
            <v>439681.77</v>
          </cell>
          <cell r="AU83">
            <v>250030.3</v>
          </cell>
          <cell r="AV83">
            <v>50620.07</v>
          </cell>
          <cell r="AW83">
            <v>0</v>
          </cell>
        </row>
        <row r="84">
          <cell r="C84">
            <v>8103091.2300000004</v>
          </cell>
          <cell r="D84">
            <v>8327460.5599999996</v>
          </cell>
          <cell r="E84">
            <v>7942635.7699999996</v>
          </cell>
          <cell r="F84">
            <v>8288940.2599999998</v>
          </cell>
          <cell r="G84">
            <v>8078787.8500000006</v>
          </cell>
          <cell r="H84">
            <v>8603981.1799999997</v>
          </cell>
          <cell r="I84">
            <v>8845151.1300000008</v>
          </cell>
          <cell r="J84">
            <v>8844874.5099999998</v>
          </cell>
          <cell r="K84">
            <v>8448175.4299999997</v>
          </cell>
          <cell r="L84">
            <v>8144154.7399999993</v>
          </cell>
          <cell r="M84">
            <v>9977946.0800000001</v>
          </cell>
          <cell r="N84">
            <v>12572703.970000001</v>
          </cell>
          <cell r="O84">
            <v>13369382.15</v>
          </cell>
          <cell r="P84">
            <v>13761899.520000001</v>
          </cell>
          <cell r="Q84">
            <v>13462128.15</v>
          </cell>
          <cell r="R84">
            <v>13776025.890000001</v>
          </cell>
          <cell r="S84">
            <v>14288252.109999999</v>
          </cell>
          <cell r="T84">
            <v>13468720.84</v>
          </cell>
          <cell r="U84">
            <v>14362532.07</v>
          </cell>
          <cell r="V84">
            <v>14058111.719999999</v>
          </cell>
          <cell r="W84">
            <v>12895737.539999999</v>
          </cell>
          <cell r="X84">
            <v>12865615.510000002</v>
          </cell>
          <cell r="Y84">
            <v>14055106.580000002</v>
          </cell>
          <cell r="Z84">
            <v>18737456.289999999</v>
          </cell>
          <cell r="AA84">
            <v>19270536.350000001</v>
          </cell>
          <cell r="AB84">
            <v>17916209.27</v>
          </cell>
          <cell r="AC84">
            <v>15507214.300000001</v>
          </cell>
          <cell r="AD84">
            <v>15141160.559999999</v>
          </cell>
          <cell r="AE84">
            <v>15111884.75</v>
          </cell>
          <cell r="AF84">
            <v>13442248.41</v>
          </cell>
          <cell r="AG84">
            <v>14000407.609999999</v>
          </cell>
          <cell r="AH84">
            <v>12915871.369999999</v>
          </cell>
          <cell r="AI84">
            <v>11486447.870000001</v>
          </cell>
          <cell r="AJ84">
            <v>11274259.99</v>
          </cell>
          <cell r="AK84">
            <v>12075192.830000002</v>
          </cell>
          <cell r="AL84">
            <v>15240399.57</v>
          </cell>
          <cell r="AM84">
            <v>16774647.810000001</v>
          </cell>
          <cell r="AN84">
            <v>15475578.16</v>
          </cell>
          <cell r="AO84">
            <v>14057324</v>
          </cell>
          <cell r="AP84">
            <v>14761532.119999999</v>
          </cell>
          <cell r="AQ84">
            <v>12374495.83</v>
          </cell>
          <cell r="AR84">
            <v>12212401.120000001</v>
          </cell>
          <cell r="AS84">
            <v>10857440.4</v>
          </cell>
          <cell r="AT84">
            <v>9588673.9399999995</v>
          </cell>
          <cell r="AU84">
            <v>6707924.3199999994</v>
          </cell>
          <cell r="AV84">
            <v>4764580.3900000006</v>
          </cell>
          <cell r="AW84">
            <v>2505381.9500000002</v>
          </cell>
        </row>
        <row r="85">
          <cell r="C85">
            <v>5.6563213085517511E-2</v>
          </cell>
          <cell r="D85">
            <v>5.4023346969298315E-2</v>
          </cell>
          <cell r="E85">
            <v>4.8098453960067448E-2</v>
          </cell>
          <cell r="F85">
            <v>4.6915896436545049E-2</v>
          </cell>
          <cell r="G85">
            <v>4.2734114430274223E-2</v>
          </cell>
          <cell r="H85">
            <v>4.2458495651721946E-2</v>
          </cell>
          <cell r="I85">
            <v>4.0996146622366801E-2</v>
          </cell>
          <cell r="J85">
            <v>3.8466613259515441E-2</v>
          </cell>
          <cell r="K85">
            <v>3.4713066831263184E-2</v>
          </cell>
          <cell r="L85">
            <v>3.1438527537833764E-2</v>
          </cell>
          <cell r="M85">
            <v>3.610944231715605E-2</v>
          </cell>
          <cell r="N85">
            <v>4.3235222448826389E-2</v>
          </cell>
          <cell r="O85">
            <v>4.375925428140439E-2</v>
          </cell>
          <cell r="P85">
            <v>4.2817623874772594E-2</v>
          </cell>
          <cell r="Q85">
            <v>3.9965636735018253E-2</v>
          </cell>
          <cell r="R85">
            <v>3.9015615886031231E-2</v>
          </cell>
          <cell r="S85">
            <v>3.87346383914281E-2</v>
          </cell>
          <cell r="T85">
            <v>3.4919368126780113E-2</v>
          </cell>
          <cell r="U85">
            <v>3.5603503590842314E-2</v>
          </cell>
          <cell r="V85">
            <v>3.3289540762416164E-2</v>
          </cell>
          <cell r="W85">
            <v>2.9361822615886192E-2</v>
          </cell>
          <cell r="X85">
            <v>2.8120886571148467E-2</v>
          </cell>
          <cell r="Y85">
            <v>2.9440168386763808E-2</v>
          </cell>
          <cell r="Z85">
            <v>3.7740138850598293E-2</v>
          </cell>
          <cell r="AA85">
            <v>3.7307781185314463E-2</v>
          </cell>
          <cell r="AB85">
            <v>3.3392286106438143E-2</v>
          </cell>
          <cell r="AC85">
            <v>2.7912553508749712E-2</v>
          </cell>
          <cell r="AD85">
            <v>2.6233151934623191E-2</v>
          </cell>
          <cell r="AE85">
            <v>2.5216510901217855E-2</v>
          </cell>
          <cell r="AF85">
            <v>2.1617245065191689E-2</v>
          </cell>
          <cell r="AG85">
            <v>2.1666848315873115E-2</v>
          </cell>
          <cell r="AH85">
            <v>1.923195433925488E-2</v>
          </cell>
          <cell r="AI85">
            <v>1.6464148971554845E-2</v>
          </cell>
          <cell r="AJ85">
            <v>1.5528804085262726E-2</v>
          </cell>
          <cell r="AK85">
            <v>1.6036063558428834E-2</v>
          </cell>
          <cell r="AL85">
            <v>1.9528599849323463E-2</v>
          </cell>
          <cell r="AM85">
            <v>2.0764580674524923E-2</v>
          </cell>
          <cell r="AN85">
            <v>1.8538916444885735E-2</v>
          </cell>
          <cell r="AO85">
            <v>1.629304885276843E-2</v>
          </cell>
          <cell r="AP85">
            <v>1.6522098157489704E-2</v>
          </cell>
          <cell r="AQ85">
            <v>1.3436296611157087E-2</v>
          </cell>
          <cell r="AR85">
            <v>1.2835876610038363E-2</v>
          </cell>
          <cell r="AS85">
            <v>1.10569392042104E-2</v>
          </cell>
          <cell r="AT85">
            <v>9.4646233242233133E-3</v>
          </cell>
          <cell r="AU85">
            <v>6.414218442297487E-3</v>
          </cell>
          <cell r="AV85">
            <v>4.4162992415304938E-3</v>
          </cell>
          <cell r="AW85">
            <v>2.2601331579237098E-3</v>
          </cell>
        </row>
        <row r="87">
          <cell r="C87">
            <v>11311052.34</v>
          </cell>
          <cell r="D87">
            <v>11311052.34</v>
          </cell>
          <cell r="E87">
            <v>11311052.34</v>
          </cell>
          <cell r="F87">
            <v>11311052.34</v>
          </cell>
          <cell r="G87">
            <v>11311052.34</v>
          </cell>
          <cell r="H87">
            <v>11311052.34</v>
          </cell>
          <cell r="I87">
            <v>11311052.34</v>
          </cell>
          <cell r="J87">
            <v>11311052.34</v>
          </cell>
          <cell r="K87">
            <v>11311052.34</v>
          </cell>
          <cell r="L87">
            <v>11311052.34</v>
          </cell>
          <cell r="M87">
            <v>11311052.34</v>
          </cell>
          <cell r="N87">
            <v>11311052.34</v>
          </cell>
          <cell r="O87">
            <v>11311052.34</v>
          </cell>
          <cell r="P87">
            <v>11311052.34</v>
          </cell>
          <cell r="Q87">
            <v>11311052.34</v>
          </cell>
          <cell r="R87">
            <v>11311052.34</v>
          </cell>
          <cell r="S87">
            <v>11311052.34</v>
          </cell>
          <cell r="T87">
            <v>11311052.34</v>
          </cell>
          <cell r="U87">
            <v>11311052.34</v>
          </cell>
          <cell r="V87">
            <v>11311052.34</v>
          </cell>
          <cell r="W87">
            <v>11311052.34</v>
          </cell>
          <cell r="X87">
            <v>11311052.34</v>
          </cell>
          <cell r="Y87">
            <v>11311052.34</v>
          </cell>
          <cell r="Z87">
            <v>11311052.34</v>
          </cell>
          <cell r="AA87">
            <v>11311052.34</v>
          </cell>
          <cell r="AB87">
            <v>11311052.34</v>
          </cell>
          <cell r="AC87">
            <v>11311052.34</v>
          </cell>
          <cell r="AD87">
            <v>11311052.34</v>
          </cell>
          <cell r="AE87">
            <v>11311052.34</v>
          </cell>
          <cell r="AF87">
            <v>11311052.34</v>
          </cell>
          <cell r="AG87">
            <v>11311052.34</v>
          </cell>
          <cell r="AH87">
            <v>11311052.34</v>
          </cell>
          <cell r="AI87">
            <v>11311052.34</v>
          </cell>
          <cell r="AJ87">
            <v>11311052.34</v>
          </cell>
          <cell r="AK87">
            <v>11311052.34</v>
          </cell>
          <cell r="AL87">
            <v>11311052.34</v>
          </cell>
          <cell r="AM87">
            <v>11311052.34</v>
          </cell>
          <cell r="AN87">
            <v>11311052.34</v>
          </cell>
          <cell r="AO87">
            <v>11311052.34</v>
          </cell>
          <cell r="AP87">
            <v>11311052.34</v>
          </cell>
          <cell r="AQ87">
            <v>11311052.34</v>
          </cell>
          <cell r="AR87">
            <v>11311052.34</v>
          </cell>
          <cell r="AS87">
            <v>11311052.34</v>
          </cell>
          <cell r="AT87">
            <v>11311052.34</v>
          </cell>
          <cell r="AU87">
            <v>11311052.34</v>
          </cell>
          <cell r="AV87">
            <v>11311052.34</v>
          </cell>
          <cell r="AW87">
            <v>9254607.4832999986</v>
          </cell>
        </row>
        <row r="89">
          <cell r="C89">
            <v>11311052.340000004</v>
          </cell>
          <cell r="D89">
            <v>11311052.340000004</v>
          </cell>
          <cell r="E89">
            <v>11311052.340000004</v>
          </cell>
          <cell r="F89">
            <v>11311052.340000004</v>
          </cell>
          <cell r="G89">
            <v>11311052.340000004</v>
          </cell>
          <cell r="H89">
            <v>11311052.340000004</v>
          </cell>
          <cell r="I89">
            <v>11311052.340000004</v>
          </cell>
          <cell r="J89">
            <v>11311052.340000004</v>
          </cell>
          <cell r="K89">
            <v>11311052.340000004</v>
          </cell>
          <cell r="L89">
            <v>11311052.340000004</v>
          </cell>
          <cell r="M89">
            <v>11311052.340000004</v>
          </cell>
          <cell r="N89">
            <v>11311052.339999974</v>
          </cell>
          <cell r="O89">
            <v>11311052.339999974</v>
          </cell>
          <cell r="P89">
            <v>11311052.339999974</v>
          </cell>
          <cell r="Q89">
            <v>11311052.339999974</v>
          </cell>
          <cell r="R89">
            <v>11311052.339999974</v>
          </cell>
          <cell r="S89">
            <v>11311052.339999974</v>
          </cell>
          <cell r="T89">
            <v>11311052.339999974</v>
          </cell>
          <cell r="U89">
            <v>11311052.339999974</v>
          </cell>
          <cell r="V89">
            <v>11311052.339999974</v>
          </cell>
          <cell r="W89">
            <v>11311052.339999974</v>
          </cell>
          <cell r="X89">
            <v>11311052.339999974</v>
          </cell>
          <cell r="Y89">
            <v>11311052.339999974</v>
          </cell>
          <cell r="Z89">
            <v>11311052.339999974</v>
          </cell>
          <cell r="AA89">
            <v>11311052.339999974</v>
          </cell>
          <cell r="AB89">
            <v>11311052.339999974</v>
          </cell>
          <cell r="AC89">
            <v>11311052.340000033</v>
          </cell>
          <cell r="AD89">
            <v>11311052.340000033</v>
          </cell>
          <cell r="AE89">
            <v>11311052.340000033</v>
          </cell>
          <cell r="AF89">
            <v>11311052.340000033</v>
          </cell>
          <cell r="AG89">
            <v>11311052.340000033</v>
          </cell>
          <cell r="AH89">
            <v>11311052.340000033</v>
          </cell>
          <cell r="AI89">
            <v>11311052.340000033</v>
          </cell>
          <cell r="AJ89">
            <v>11311052.340000033</v>
          </cell>
          <cell r="AK89">
            <v>11311052.340000033</v>
          </cell>
          <cell r="AL89">
            <v>11311052.340000033</v>
          </cell>
          <cell r="AM89">
            <v>11311052.340000033</v>
          </cell>
          <cell r="AN89">
            <v>11311052.340000033</v>
          </cell>
          <cell r="AO89">
            <v>11311052.340000033</v>
          </cell>
          <cell r="AP89">
            <v>11311052.340000033</v>
          </cell>
          <cell r="AQ89">
            <v>11311052.340000033</v>
          </cell>
          <cell r="AR89">
            <v>11311052.340000033</v>
          </cell>
          <cell r="AS89">
            <v>11237495.757215023</v>
          </cell>
          <cell r="AT89">
            <v>9308601.8470859528</v>
          </cell>
          <cell r="AU89">
            <v>7333945.353864789</v>
          </cell>
          <cell r="AV89">
            <v>4771735.7087235451</v>
          </cell>
          <cell r="AW89">
            <v>1005358.6458127499</v>
          </cell>
        </row>
        <row r="92">
          <cell r="C92">
            <v>2827763.08</v>
          </cell>
          <cell r="D92">
            <v>2827763.08</v>
          </cell>
          <cell r="E92">
            <v>2827763.08</v>
          </cell>
          <cell r="F92">
            <v>2827763.08</v>
          </cell>
          <cell r="G92">
            <v>2827763.08</v>
          </cell>
          <cell r="H92">
            <v>2827763.08</v>
          </cell>
          <cell r="I92">
            <v>2827763.08</v>
          </cell>
          <cell r="J92">
            <v>2827763.08</v>
          </cell>
          <cell r="K92">
            <v>2827763.08</v>
          </cell>
          <cell r="L92">
            <v>2827763.08</v>
          </cell>
          <cell r="M92">
            <v>2827763.08</v>
          </cell>
          <cell r="N92">
            <v>2827763.08</v>
          </cell>
          <cell r="O92">
            <v>2827763.08</v>
          </cell>
          <cell r="P92">
            <v>2827763.08</v>
          </cell>
          <cell r="Q92">
            <v>2827763.08</v>
          </cell>
          <cell r="R92">
            <v>2827763.08</v>
          </cell>
          <cell r="S92">
            <v>2827763.08</v>
          </cell>
          <cell r="T92">
            <v>2827763.08</v>
          </cell>
          <cell r="U92">
            <v>2827763.08</v>
          </cell>
          <cell r="V92">
            <v>2829509.84</v>
          </cell>
          <cell r="W92">
            <v>2829727.65</v>
          </cell>
          <cell r="X92">
            <v>2830131.19</v>
          </cell>
          <cell r="Y92">
            <v>2830558.4</v>
          </cell>
          <cell r="Z92">
            <v>2831613.62</v>
          </cell>
          <cell r="AA92">
            <v>2832564.86</v>
          </cell>
          <cell r="AB92">
            <v>2833157.62</v>
          </cell>
          <cell r="AC92">
            <v>2834467.86</v>
          </cell>
          <cell r="AD92">
            <v>2834184.08</v>
          </cell>
          <cell r="AE92">
            <v>2833936.15</v>
          </cell>
          <cell r="AF92">
            <v>2833949.22</v>
          </cell>
          <cell r="AG92">
            <v>2833794.85</v>
          </cell>
          <cell r="AH92">
            <v>2834273.87</v>
          </cell>
          <cell r="AI92">
            <v>2834629.66</v>
          </cell>
          <cell r="AJ92">
            <v>2836060.65</v>
          </cell>
          <cell r="AK92">
            <v>2836518.15</v>
          </cell>
          <cell r="AL92">
            <v>2838941</v>
          </cell>
          <cell r="AM92">
            <v>2839554.16</v>
          </cell>
          <cell r="AN92">
            <v>2839777.3400000003</v>
          </cell>
          <cell r="AO92">
            <v>2840574.24</v>
          </cell>
          <cell r="AP92">
            <v>2839605.92</v>
          </cell>
          <cell r="AQ92">
            <v>2840554.7</v>
          </cell>
          <cell r="AR92">
            <v>2840439.61</v>
          </cell>
          <cell r="AS92">
            <v>2840009.4599999995</v>
          </cell>
          <cell r="AT92">
            <v>2840398.0700000003</v>
          </cell>
          <cell r="AU92">
            <v>2840003.46</v>
          </cell>
          <cell r="AV92">
            <v>2838325.6599999997</v>
          </cell>
          <cell r="AW92">
            <v>2316321.3400000003</v>
          </cell>
        </row>
        <row r="93">
          <cell r="C93">
            <v>436.17</v>
          </cell>
          <cell r="D93">
            <v>471</v>
          </cell>
          <cell r="E93">
            <v>555.30999999999995</v>
          </cell>
          <cell r="F93">
            <v>583.37</v>
          </cell>
          <cell r="G93">
            <v>659.48</v>
          </cell>
          <cell r="H93">
            <v>621.53</v>
          </cell>
          <cell r="I93">
            <v>511.64</v>
          </cell>
          <cell r="J93">
            <v>430.97</v>
          </cell>
          <cell r="K93">
            <v>343.44</v>
          </cell>
          <cell r="L93">
            <v>280.67</v>
          </cell>
          <cell r="M93">
            <v>247.6</v>
          </cell>
          <cell r="N93">
            <v>307.20999999999998</v>
          </cell>
          <cell r="O93">
            <v>370.22</v>
          </cell>
          <cell r="P93">
            <v>503.56</v>
          </cell>
          <cell r="Q93">
            <v>509.32</v>
          </cell>
          <cell r="R93">
            <v>528.67999999999995</v>
          </cell>
          <cell r="S93">
            <v>808.07</v>
          </cell>
          <cell r="T93">
            <v>1013.07</v>
          </cell>
          <cell r="U93">
            <v>1271.92</v>
          </cell>
          <cell r="V93">
            <v>1746.76</v>
          </cell>
          <cell r="W93">
            <v>1964.57</v>
          </cell>
          <cell r="X93">
            <v>2368.11</v>
          </cell>
          <cell r="Y93">
            <v>2795.32</v>
          </cell>
          <cell r="Z93">
            <v>3850.54</v>
          </cell>
          <cell r="AA93">
            <v>4801.78</v>
          </cell>
          <cell r="AB93">
            <v>5394.54</v>
          </cell>
          <cell r="AC93">
            <v>6704.78</v>
          </cell>
          <cell r="AD93">
            <v>6421</v>
          </cell>
          <cell r="AE93">
            <v>6173.07</v>
          </cell>
          <cell r="AF93">
            <v>6186.14</v>
          </cell>
          <cell r="AG93">
            <v>6031.77</v>
          </cell>
          <cell r="AH93">
            <v>6510.79</v>
          </cell>
          <cell r="AI93">
            <v>6866.58</v>
          </cell>
          <cell r="AJ93">
            <v>8297.57</v>
          </cell>
          <cell r="AK93">
            <v>8755.07</v>
          </cell>
          <cell r="AL93">
            <v>11177.92</v>
          </cell>
          <cell r="AM93">
            <v>11791.08</v>
          </cell>
          <cell r="AN93">
            <v>11539.87</v>
          </cell>
          <cell r="AO93">
            <v>12336.77</v>
          </cell>
          <cell r="AP93">
            <v>12317.23</v>
          </cell>
          <cell r="AQ93">
            <v>12791.62</v>
          </cell>
          <cell r="AR93">
            <v>12676.53</v>
          </cell>
          <cell r="AS93">
            <v>12246.38</v>
          </cell>
          <cell r="AT93">
            <v>12634.99</v>
          </cell>
          <cell r="AU93">
            <v>12240.38</v>
          </cell>
          <cell r="AV93">
            <v>10562.58</v>
          </cell>
          <cell r="AW93">
            <v>2669.47</v>
          </cell>
        </row>
        <row r="94">
          <cell r="C94">
            <v>2827763.0838000001</v>
          </cell>
          <cell r="D94">
            <v>2827763.0838000001</v>
          </cell>
          <cell r="E94">
            <v>2827763.0838000001</v>
          </cell>
          <cell r="F94">
            <v>2827763.0838000001</v>
          </cell>
          <cell r="G94">
            <v>2827763.0838000001</v>
          </cell>
          <cell r="H94">
            <v>2827763.0838000001</v>
          </cell>
          <cell r="I94">
            <v>2827763.0838000001</v>
          </cell>
          <cell r="J94">
            <v>2827763.0838000001</v>
          </cell>
          <cell r="K94">
            <v>2827763.0838000001</v>
          </cell>
          <cell r="L94">
            <v>2827763.0838000001</v>
          </cell>
          <cell r="M94">
            <v>2827763.0838000001</v>
          </cell>
          <cell r="N94">
            <v>2827763.0838000001</v>
          </cell>
          <cell r="O94">
            <v>2827763.0838000001</v>
          </cell>
          <cell r="P94">
            <v>2827763.0838000001</v>
          </cell>
          <cell r="Q94">
            <v>2827763.0838000001</v>
          </cell>
          <cell r="R94">
            <v>2827763.0838000001</v>
          </cell>
          <cell r="S94">
            <v>2827763.0838000001</v>
          </cell>
          <cell r="T94">
            <v>2827763.0838000001</v>
          </cell>
          <cell r="U94">
            <v>2827763.0838000001</v>
          </cell>
          <cell r="V94">
            <v>2827763.0838000001</v>
          </cell>
          <cell r="W94">
            <v>2827763.0838000001</v>
          </cell>
          <cell r="X94">
            <v>2827763.0838000001</v>
          </cell>
          <cell r="Y94">
            <v>2827763.0838000001</v>
          </cell>
          <cell r="Z94">
            <v>2827763.0838000001</v>
          </cell>
          <cell r="AA94">
            <v>2827763.0838000001</v>
          </cell>
          <cell r="AB94">
            <v>2827763.0838000001</v>
          </cell>
          <cell r="AC94">
            <v>2827763.0838000001</v>
          </cell>
          <cell r="AD94">
            <v>2827763.0838000001</v>
          </cell>
          <cell r="AE94">
            <v>2827763.0838000001</v>
          </cell>
          <cell r="AF94">
            <v>2827763.0838000001</v>
          </cell>
          <cell r="AG94">
            <v>2827763.0838000001</v>
          </cell>
          <cell r="AH94">
            <v>2827763.0838000001</v>
          </cell>
          <cell r="AI94">
            <v>2827763.0838000001</v>
          </cell>
          <cell r="AJ94">
            <v>2827763.0838000001</v>
          </cell>
          <cell r="AK94">
            <v>2827763.0838000001</v>
          </cell>
          <cell r="AL94">
            <v>2827763.0838000001</v>
          </cell>
          <cell r="AM94">
            <v>2827763.0838000001</v>
          </cell>
          <cell r="AN94">
            <v>2827763.0838000001</v>
          </cell>
          <cell r="AO94">
            <v>2827763.0838000001</v>
          </cell>
          <cell r="AP94">
            <v>2827763.0838000001</v>
          </cell>
          <cell r="AQ94">
            <v>2827763.0838000001</v>
          </cell>
          <cell r="AR94">
            <v>2827763.0838000001</v>
          </cell>
          <cell r="AS94">
            <v>2827763.0838000001</v>
          </cell>
          <cell r="AT94">
            <v>2827763.0838000001</v>
          </cell>
          <cell r="AU94">
            <v>2827763.0838000001</v>
          </cell>
          <cell r="AV94">
            <v>2827762.5</v>
          </cell>
          <cell r="AW94">
            <v>2313651.8708249996</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1431.9000000000233</v>
          </cell>
          <cell r="AV96">
            <v>828875.07000001788</v>
          </cell>
          <cell r="AW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1431.9</v>
          </cell>
          <cell r="AV97">
            <v>828875.07</v>
          </cell>
          <cell r="AW97">
            <v>237269.88</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4802.789999999879</v>
          </cell>
          <cell r="AV99">
            <v>1813698.9500000002</v>
          </cell>
          <cell r="AW99">
            <v>2289677.02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4802.79</v>
          </cell>
          <cell r="AV100">
            <v>10215.33</v>
          </cell>
          <cell r="AW100">
            <v>2638.75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483554.65394009696</v>
          </cell>
          <cell r="AH101">
            <v>483554.65394009696</v>
          </cell>
          <cell r="AI101">
            <v>483554.65394009696</v>
          </cell>
          <cell r="AJ101">
            <v>483554.65394009696</v>
          </cell>
          <cell r="AK101">
            <v>483554.65394009696</v>
          </cell>
          <cell r="AL101">
            <v>483554.65394009696</v>
          </cell>
          <cell r="AM101">
            <v>483554.65394009696</v>
          </cell>
          <cell r="AN101">
            <v>483554.65394009696</v>
          </cell>
          <cell r="AO101">
            <v>483554.65394009696</v>
          </cell>
          <cell r="AP101">
            <v>483554.65394009696</v>
          </cell>
          <cell r="AQ101">
            <v>483554.65394009696</v>
          </cell>
          <cell r="AR101">
            <v>483554.65394009696</v>
          </cell>
          <cell r="AS101">
            <v>483554.65394009696</v>
          </cell>
          <cell r="AT101">
            <v>483554.65394009696</v>
          </cell>
          <cell r="AU101">
            <v>483554.65394009696</v>
          </cell>
          <cell r="AV101">
            <v>483554.65394009696</v>
          </cell>
          <cell r="AW101">
            <v>483554.65394009696</v>
          </cell>
        </row>
        <row r="105">
          <cell r="C105">
            <v>11757305.602516668</v>
          </cell>
          <cell r="D105">
            <v>12132888.486041667</v>
          </cell>
          <cell r="E105">
            <v>12509314.726408334</v>
          </cell>
          <cell r="F105">
            <v>13437755.349041667</v>
          </cell>
          <cell r="G105">
            <v>14724186.405975001</v>
          </cell>
          <cell r="H105">
            <v>14218139.886325</v>
          </cell>
          <cell r="I105">
            <v>15512482.226866668</v>
          </cell>
          <cell r="J105">
            <v>14811484.274766667</v>
          </cell>
          <cell r="K105">
            <v>17218838.0099</v>
          </cell>
          <cell r="L105">
            <v>21444995.750116661</v>
          </cell>
          <cell r="M105">
            <v>18139979.371591665</v>
          </cell>
          <cell r="N105">
            <v>18173795.893408336</v>
          </cell>
          <cell r="O105">
            <v>19500843.30501667</v>
          </cell>
          <cell r="P105">
            <v>18952779.444216669</v>
          </cell>
          <cell r="Q105">
            <v>19845008.691691671</v>
          </cell>
          <cell r="R105">
            <v>19789514.438833334</v>
          </cell>
          <cell r="S105">
            <v>20754980.599667329</v>
          </cell>
          <cell r="T105">
            <v>22169803.714559</v>
          </cell>
          <cell r="U105">
            <v>23067637.321000002</v>
          </cell>
          <cell r="V105">
            <v>20637327.669791669</v>
          </cell>
          <cell r="W105">
            <v>21912035.484850001</v>
          </cell>
          <cell r="X105">
            <v>23183580.906791665</v>
          </cell>
          <cell r="Y105">
            <v>22164430.415150002</v>
          </cell>
          <cell r="Z105">
            <v>23321804.991466668</v>
          </cell>
          <cell r="AA105">
            <v>23253674.720541667</v>
          </cell>
          <cell r="AB105">
            <v>21916877.14263333</v>
          </cell>
          <cell r="AC105">
            <v>24541242.614316668</v>
          </cell>
          <cell r="AD105">
            <v>25250759.363608338</v>
          </cell>
          <cell r="AE105">
            <v>25408308.132425003</v>
          </cell>
          <cell r="AF105">
            <v>27831282.804633331</v>
          </cell>
          <cell r="AG105">
            <v>29225333.636466667</v>
          </cell>
          <cell r="AH105">
            <v>29842001.471808337</v>
          </cell>
          <cell r="AI105">
            <v>32335572.445516665</v>
          </cell>
          <cell r="AJ105">
            <v>31265037.288433336</v>
          </cell>
          <cell r="AK105">
            <v>31253922.716225006</v>
          </cell>
          <cell r="AL105">
            <v>32076044.963416666</v>
          </cell>
          <cell r="AM105">
            <v>31570572.077374998</v>
          </cell>
          <cell r="AN105">
            <v>32739165.931291666</v>
          </cell>
          <cell r="AO105">
            <v>36158166.127898924</v>
          </cell>
          <cell r="AP105">
            <v>32746650.961250003</v>
          </cell>
          <cell r="AQ105">
            <v>36293893.460366674</v>
          </cell>
          <cell r="AR105">
            <v>36739189.554808334</v>
          </cell>
          <cell r="AS105">
            <v>37577040.60474167</v>
          </cell>
          <cell r="AT105">
            <v>39314994.789600007</v>
          </cell>
          <cell r="AU105">
            <v>40315070.918283343</v>
          </cell>
          <cell r="AV105">
            <v>38469725.053751573</v>
          </cell>
          <cell r="AW105">
            <v>27495970.43698176</v>
          </cell>
        </row>
        <row r="106">
          <cell r="C106">
            <v>248206.70369160461</v>
          </cell>
          <cell r="D106">
            <v>477317.90721657139</v>
          </cell>
          <cell r="E106">
            <v>247397.92758326628</v>
          </cell>
          <cell r="F106">
            <v>294896.36021661037</v>
          </cell>
          <cell r="G106">
            <v>296921.31371719093</v>
          </cell>
          <cell r="H106">
            <v>219792.82632496988</v>
          </cell>
          <cell r="I106">
            <v>383246.17948945391</v>
          </cell>
          <cell r="J106">
            <v>369654.16476664296</v>
          </cell>
          <cell r="K106">
            <v>465926.96990000841</v>
          </cell>
          <cell r="L106">
            <v>3020904.5801166743</v>
          </cell>
          <cell r="M106">
            <v>0</v>
          </cell>
          <cell r="N106">
            <v>174910.34946654376</v>
          </cell>
          <cell r="O106">
            <v>270689.03895847552</v>
          </cell>
          <cell r="P106">
            <v>106773.03421664087</v>
          </cell>
          <cell r="Q106">
            <v>116488.69169169239</v>
          </cell>
          <cell r="R106">
            <v>454944.31883329758</v>
          </cell>
          <cell r="S106">
            <v>298672.20924134145</v>
          </cell>
          <cell r="T106">
            <v>777212.33498528134</v>
          </cell>
          <cell r="U106">
            <v>389776.15020131104</v>
          </cell>
          <cell r="V106">
            <v>212565.57979164692</v>
          </cell>
          <cell r="W106">
            <v>406578.79485004395</v>
          </cell>
          <cell r="X106">
            <v>274302.49679170421</v>
          </cell>
          <cell r="Y106">
            <v>-101140.72484995594</v>
          </cell>
          <cell r="Z106">
            <v>121634.02873842418</v>
          </cell>
          <cell r="AA106">
            <v>437756.65</v>
          </cell>
          <cell r="AB106">
            <v>55445.27</v>
          </cell>
          <cell r="AC106">
            <v>539262.41999986302</v>
          </cell>
          <cell r="AD106">
            <v>588723.94360848959</v>
          </cell>
          <cell r="AE106">
            <v>211447.18242491235</v>
          </cell>
          <cell r="AF106">
            <v>733680.92463330238</v>
          </cell>
          <cell r="AG106">
            <v>935752.73927899543</v>
          </cell>
          <cell r="AH106">
            <v>773171.84433069266</v>
          </cell>
          <cell r="AI106">
            <v>863139.35438404593</v>
          </cell>
          <cell r="AJ106">
            <v>1051303.385297697</v>
          </cell>
          <cell r="AK106">
            <v>486497.97801691806</v>
          </cell>
          <cell r="AL106">
            <v>1164288.6099537574</v>
          </cell>
          <cell r="AM106">
            <v>1061611.836177852</v>
          </cell>
          <cell r="AN106">
            <v>999921.8551894112</v>
          </cell>
          <cell r="AO106">
            <v>1620439.1056651473</v>
          </cell>
          <cell r="AP106">
            <v>1191089.4471277979</v>
          </cell>
          <cell r="AQ106">
            <v>1432482.564684225</v>
          </cell>
          <cell r="AR106">
            <v>1850048.5661686067</v>
          </cell>
          <cell r="AS106">
            <v>0</v>
          </cell>
          <cell r="AT106">
            <v>0</v>
          </cell>
          <cell r="AU106">
            <v>0</v>
          </cell>
          <cell r="AV106">
            <v>0</v>
          </cell>
          <cell r="AW106">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ec"/>
      <sheetName val="c"/>
      <sheetName val=""/>
      <sheetName val="J"/>
      <sheetName val="Ja"/>
      <sheetName val="F"/>
      <sheetName val="Fe"/>
      <sheetName val="ZFeb"/>
      <sheetName val="ZMFeb"/>
      <sheetName val="ZMaFeb"/>
      <sheetName val="MFeb"/>
      <sheetName val="MaFeb"/>
      <sheetName val="MarFeb"/>
      <sheetName val="Mareb"/>
      <sheetName val="Mr"/>
      <sheetName val="r"/>
      <sheetName val="MApr"/>
      <sheetName val="MaApr"/>
      <sheetName val="Ju"/>
      <sheetName val="A"/>
      <sheetName val="Au"/>
      <sheetName val="S"/>
      <sheetName val="Se"/>
      <sheetName val="O"/>
      <sheetName val="Oc"/>
      <sheetName val="n"/>
      <sheetName val="no"/>
      <sheetName val="d"/>
      <sheetName val="de"/>
    </sheetNames>
    <sheetDataSet>
      <sheetData sheetId="0" refreshError="1">
        <row r="20">
          <cell r="B20">
            <v>780414350.62</v>
          </cell>
        </row>
      </sheetData>
      <sheetData sheetId="1" refreshError="1">
        <row r="20">
          <cell r="B20">
            <v>753002305.46000004</v>
          </cell>
        </row>
      </sheetData>
      <sheetData sheetId="2" refreshError="1">
        <row r="20">
          <cell r="B20">
            <v>726022424.39999998</v>
          </cell>
        </row>
      </sheetData>
      <sheetData sheetId="3" refreshError="1">
        <row r="20">
          <cell r="B20">
            <v>697664233.35000002</v>
          </cell>
        </row>
      </sheetData>
      <sheetData sheetId="4" refreshError="1">
        <row r="20">
          <cell r="B20">
            <v>671583924.45000005</v>
          </cell>
        </row>
      </sheetData>
      <sheetData sheetId="5" refreshError="1">
        <row r="20">
          <cell r="B20">
            <v>646167241.58000004</v>
          </cell>
        </row>
      </sheetData>
      <sheetData sheetId="6" refreshError="1">
        <row r="20">
          <cell r="B20">
            <v>621829857.11000001</v>
          </cell>
        </row>
      </sheetData>
      <sheetData sheetId="7" refreshError="1">
        <row r="20">
          <cell r="B20">
            <v>599285317.82999992</v>
          </cell>
        </row>
      </sheetData>
      <sheetData sheetId="8" refreshError="1">
        <row r="20">
          <cell r="B20">
            <v>577176566.42000008</v>
          </cell>
        </row>
      </sheetData>
      <sheetData sheetId="9" refreshError="1">
        <row r="20">
          <cell r="B20">
            <v>555564158.44000006</v>
          </cell>
        </row>
      </sheetData>
      <sheetData sheetId="10" refreshError="1">
        <row r="20">
          <cell r="B20">
            <v>536537367.13</v>
          </cell>
        </row>
      </sheetData>
      <sheetData sheetId="11" refreshError="1">
        <row r="20">
          <cell r="B20">
            <v>516528609.79000002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Dec"/>
      <sheetName val="JDec"/>
      <sheetName val="JaDec"/>
      <sheetName val="JanDec"/>
      <sheetName val="Janec"/>
      <sheetName val="Janc"/>
    </sheetNames>
    <sheetDataSet>
      <sheetData sheetId="0" refreshError="1">
        <row r="20">
          <cell r="B20">
            <v>496486151.37</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Ja"/>
      <sheetName val="J"/>
      <sheetName val=""/>
      <sheetName val="F"/>
      <sheetName val="Fe"/>
      <sheetName val="m"/>
      <sheetName val="ma"/>
      <sheetName val="a"/>
      <sheetName val="ap"/>
      <sheetName val="ju"/>
      <sheetName val="au"/>
      <sheetName val="s"/>
      <sheetName val="se"/>
      <sheetName val="o"/>
      <sheetName val="oc"/>
      <sheetName val="n"/>
      <sheetName val="No"/>
      <sheetName val="d"/>
      <sheetName val="de"/>
    </sheetNames>
    <sheetDataSet>
      <sheetData sheetId="0" refreshError="1"/>
      <sheetData sheetId="1" refreshError="1">
        <row r="20">
          <cell r="B20">
            <v>477412574.39000005</v>
          </cell>
        </row>
      </sheetData>
      <sheetData sheetId="2" refreshError="1">
        <row r="20">
          <cell r="B20">
            <v>457511020.41000003</v>
          </cell>
        </row>
      </sheetData>
      <sheetData sheetId="3" refreshError="1">
        <row r="20">
          <cell r="B20">
            <v>439200853.05000001</v>
          </cell>
        </row>
      </sheetData>
      <sheetData sheetId="4" refreshError="1">
        <row r="20">
          <cell r="B20">
            <v>422298157.25999999</v>
          </cell>
        </row>
      </sheetData>
      <sheetData sheetId="5" refreshError="1">
        <row r="20">
          <cell r="B20">
            <v>403402211.05999994</v>
          </cell>
        </row>
      </sheetData>
      <sheetData sheetId="6" refreshError="1">
        <row r="20">
          <cell r="B20">
            <v>385709179.81999999</v>
          </cell>
        </row>
      </sheetData>
      <sheetData sheetId="7" refreshError="1">
        <row r="20">
          <cell r="B20">
            <v>368875319.44</v>
          </cell>
        </row>
      </sheetData>
      <sheetData sheetId="8" refreshError="1">
        <row r="20">
          <cell r="B20">
            <v>353090053.23000002</v>
          </cell>
        </row>
      </sheetData>
      <sheetData sheetId="9" refreshError="1">
        <row r="20">
          <cell r="B20">
            <v>336842579.01999998</v>
          </cell>
        </row>
      </sheetData>
      <sheetData sheetId="10" refreshError="1">
        <row r="20">
          <cell r="B20">
            <v>321407361.60999995</v>
          </cell>
        </row>
      </sheetData>
      <sheetData sheetId="11" refreshError="1">
        <row r="20">
          <cell r="B20">
            <v>305521251.89000005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Ja"/>
      <sheetName val="J"/>
      <sheetName val=""/>
      <sheetName val="f"/>
      <sheetName val="fe"/>
      <sheetName val="m"/>
      <sheetName val="ma"/>
      <sheetName val="a"/>
      <sheetName val="ar"/>
      <sheetName val="Au"/>
      <sheetName val="s"/>
      <sheetName val="se"/>
      <sheetName val="N"/>
      <sheetName val="No"/>
      <sheetName val="D"/>
      <sheetName val="De"/>
    </sheetNames>
    <sheetDataSet>
      <sheetData sheetId="0" refreshError="1">
        <row r="20">
          <cell r="B20">
            <v>290797716.71999997</v>
          </cell>
        </row>
      </sheetData>
      <sheetData sheetId="1" refreshError="1">
        <row r="20">
          <cell r="B20">
            <v>276325122.73000002</v>
          </cell>
        </row>
      </sheetData>
      <sheetData sheetId="2" refreshError="1">
        <row r="20">
          <cell r="B20">
            <v>259050133</v>
          </cell>
        </row>
      </sheetData>
      <sheetData sheetId="3" refreshError="1">
        <row r="20">
          <cell r="B20">
            <v>243371623.46000001</v>
          </cell>
        </row>
      </sheetData>
      <sheetData sheetId="4" refreshError="1">
        <row r="20">
          <cell r="B20">
            <v>229936398.35999998</v>
          </cell>
        </row>
      </sheetData>
      <sheetData sheetId="5" refreshError="1">
        <row r="20">
          <cell r="B20">
            <v>215755671.16999999</v>
          </cell>
        </row>
      </sheetData>
      <sheetData sheetId="6" refreshError="1">
        <row r="20">
          <cell r="B20">
            <v>202644513.14000002</v>
          </cell>
        </row>
      </sheetData>
      <sheetData sheetId="7" refreshError="1">
        <row r="20">
          <cell r="B20">
            <v>189047742.25</v>
          </cell>
        </row>
      </sheetData>
      <sheetData sheetId="8" refreshError="1">
        <row r="20">
          <cell r="B20">
            <v>176676582.77000001</v>
          </cell>
        </row>
      </sheetData>
      <sheetData sheetId="9" refreshError="1">
        <row r="20">
          <cell r="B20">
            <v>165132870.52000001</v>
          </cell>
        </row>
      </sheetData>
      <sheetData sheetId="10" refreshError="1">
        <row r="20">
          <cell r="B20">
            <v>154145587.54999998</v>
          </cell>
        </row>
      </sheetData>
      <sheetData sheetId="11" refreshError="1">
        <row r="20">
          <cell r="B20">
            <v>143257265.42000002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s>
    <sheetDataSet>
      <sheetData sheetId="0" refreshError="1">
        <row r="20">
          <cell r="B20">
            <v>132544395.81999999</v>
          </cell>
        </row>
      </sheetData>
      <sheetData sheetId="1" refreshError="1">
        <row r="20">
          <cell r="B20">
            <v>122735907.38000001</v>
          </cell>
        </row>
      </sheetData>
      <sheetData sheetId="2" refreshError="1">
        <row r="20">
          <cell r="B20">
            <v>111728810.69000001</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A"/>
    </sheetNames>
    <sheetDataSet>
      <sheetData sheetId="0" refreshError="1">
        <row r="4">
          <cell r="C4">
            <v>40633</v>
          </cell>
          <cell r="D4">
            <v>40602</v>
          </cell>
          <cell r="E4">
            <v>40574</v>
          </cell>
          <cell r="F4">
            <v>40543</v>
          </cell>
          <cell r="G4">
            <v>40512</v>
          </cell>
          <cell r="H4">
            <v>40482</v>
          </cell>
          <cell r="I4">
            <v>40451</v>
          </cell>
          <cell r="J4">
            <v>40421</v>
          </cell>
          <cell r="K4">
            <v>40390</v>
          </cell>
          <cell r="L4">
            <v>40359</v>
          </cell>
          <cell r="M4">
            <v>40329</v>
          </cell>
          <cell r="N4">
            <v>40298</v>
          </cell>
          <cell r="O4">
            <v>40268</v>
          </cell>
          <cell r="P4">
            <v>40237</v>
          </cell>
          <cell r="Q4">
            <v>40209</v>
          </cell>
          <cell r="R4">
            <v>40178</v>
          </cell>
          <cell r="S4">
            <v>40147</v>
          </cell>
          <cell r="T4">
            <v>40117</v>
          </cell>
          <cell r="U4">
            <v>40086</v>
          </cell>
          <cell r="V4">
            <v>40056</v>
          </cell>
          <cell r="W4">
            <v>40025</v>
          </cell>
          <cell r="X4">
            <v>39994</v>
          </cell>
          <cell r="Y4">
            <v>39964</v>
          </cell>
          <cell r="Z4">
            <v>39933</v>
          </cell>
          <cell r="AA4">
            <v>39903</v>
          </cell>
          <cell r="AB4">
            <v>39872</v>
          </cell>
          <cell r="AC4">
            <v>39844</v>
          </cell>
          <cell r="AD4">
            <v>39813</v>
          </cell>
          <cell r="AE4">
            <v>39782</v>
          </cell>
          <cell r="AF4">
            <v>39752</v>
          </cell>
          <cell r="AG4">
            <v>39721</v>
          </cell>
          <cell r="AH4">
            <v>39691</v>
          </cell>
          <cell r="AI4">
            <v>39660</v>
          </cell>
          <cell r="AJ4">
            <v>39629</v>
          </cell>
          <cell r="AK4">
            <v>39599</v>
          </cell>
          <cell r="AL4">
            <v>39568</v>
          </cell>
          <cell r="AM4">
            <v>39538</v>
          </cell>
          <cell r="AN4">
            <v>39507</v>
          </cell>
          <cell r="AO4">
            <v>39478</v>
          </cell>
          <cell r="AP4">
            <v>39447</v>
          </cell>
          <cell r="AQ4">
            <v>39416</v>
          </cell>
          <cell r="AR4">
            <v>39386</v>
          </cell>
          <cell r="AS4">
            <v>39355</v>
          </cell>
          <cell r="AT4">
            <v>39325</v>
          </cell>
          <cell r="AU4">
            <v>39294</v>
          </cell>
          <cell r="AV4">
            <v>39263</v>
          </cell>
          <cell r="AW4">
            <v>39233</v>
          </cell>
          <cell r="AX4">
            <v>39202</v>
          </cell>
          <cell r="AY4">
            <v>39172</v>
          </cell>
          <cell r="AZ4">
            <v>39141</v>
          </cell>
        </row>
        <row r="5">
          <cell r="C5">
            <v>1131105000</v>
          </cell>
          <cell r="D5">
            <v>1131105000</v>
          </cell>
          <cell r="E5">
            <v>1131105000</v>
          </cell>
          <cell r="F5">
            <v>1131105000</v>
          </cell>
          <cell r="G5">
            <v>1131105000</v>
          </cell>
          <cell r="H5">
            <v>1131105000</v>
          </cell>
          <cell r="I5">
            <v>1131105000</v>
          </cell>
          <cell r="J5">
            <v>1131105000</v>
          </cell>
          <cell r="K5">
            <v>1131105000</v>
          </cell>
          <cell r="L5">
            <v>1131105000</v>
          </cell>
          <cell r="M5">
            <v>1131105000</v>
          </cell>
          <cell r="N5">
            <v>1131105000</v>
          </cell>
          <cell r="O5">
            <v>1131105000</v>
          </cell>
          <cell r="P5">
            <v>1131105000</v>
          </cell>
          <cell r="Q5">
            <v>1131105000</v>
          </cell>
          <cell r="R5">
            <v>1131105000</v>
          </cell>
          <cell r="S5">
            <v>1131105000</v>
          </cell>
          <cell r="T5">
            <v>1131105000</v>
          </cell>
          <cell r="U5">
            <v>1131105000</v>
          </cell>
          <cell r="V5">
            <v>1131105000</v>
          </cell>
          <cell r="W5">
            <v>1131105000</v>
          </cell>
          <cell r="X5">
            <v>1131105000</v>
          </cell>
          <cell r="Y5">
            <v>1131105000</v>
          </cell>
          <cell r="Z5">
            <v>1131105000</v>
          </cell>
          <cell r="AA5">
            <v>1131105000</v>
          </cell>
          <cell r="AB5">
            <v>1131105000</v>
          </cell>
          <cell r="AC5">
            <v>1131105000</v>
          </cell>
          <cell r="AD5">
            <v>1131105000</v>
          </cell>
          <cell r="AE5">
            <v>1131105000</v>
          </cell>
          <cell r="AF5">
            <v>1131105000</v>
          </cell>
          <cell r="AG5">
            <v>1131105000</v>
          </cell>
          <cell r="AH5">
            <v>1131105000</v>
          </cell>
          <cell r="AI5">
            <v>1131105000</v>
          </cell>
          <cell r="AJ5">
            <v>1131105000</v>
          </cell>
          <cell r="AK5">
            <v>1131105000</v>
          </cell>
          <cell r="AL5">
            <v>1131105000</v>
          </cell>
          <cell r="AM5">
            <v>1131105000</v>
          </cell>
          <cell r="AN5">
            <v>1131105000</v>
          </cell>
          <cell r="AO5">
            <v>1131105000</v>
          </cell>
          <cell r="AP5">
            <v>1131105000</v>
          </cell>
          <cell r="AQ5">
            <v>1131105000</v>
          </cell>
          <cell r="AR5">
            <v>1131105000</v>
          </cell>
          <cell r="AS5">
            <v>1131105000</v>
          </cell>
          <cell r="AT5">
            <v>1131105000</v>
          </cell>
          <cell r="AU5">
            <v>1131105000</v>
          </cell>
          <cell r="AV5">
            <v>1131105000</v>
          </cell>
          <cell r="AW5">
            <v>1131105000</v>
          </cell>
          <cell r="AX5">
            <v>1131105000</v>
          </cell>
          <cell r="AY5">
            <v>1131105000</v>
          </cell>
          <cell r="AZ5">
            <v>1131105000</v>
          </cell>
        </row>
        <row r="6">
          <cell r="C6">
            <v>111424855.04000001</v>
          </cell>
          <cell r="D6">
            <v>9808488.4440250844</v>
          </cell>
          <cell r="E6">
            <v>10712869.604025096</v>
          </cell>
          <cell r="F6">
            <v>10888322.134025067</v>
          </cell>
          <cell r="G6">
            <v>10987282.9740251</v>
          </cell>
          <cell r="H6">
            <v>11543712.254025072</v>
          </cell>
          <cell r="I6">
            <v>12371159.484025061</v>
          </cell>
          <cell r="J6">
            <v>13596770.89225781</v>
          </cell>
          <cell r="K6">
            <v>13111158.030000031</v>
          </cell>
          <cell r="L6">
            <v>14180727.187377214</v>
          </cell>
          <cell r="M6">
            <v>13435225.100000024</v>
          </cell>
          <cell r="N6">
            <v>15678509.539999992</v>
          </cell>
          <cell r="O6">
            <v>17274989.729999989</v>
          </cell>
          <cell r="P6">
            <v>14472593.990000039</v>
          </cell>
          <cell r="Q6">
            <v>14723535.173941791</v>
          </cell>
          <cell r="R6">
            <v>15886109.716058195</v>
          </cell>
          <cell r="S6">
            <v>15435217.410000026</v>
          </cell>
          <cell r="T6">
            <v>16247474.209999979</v>
          </cell>
          <cell r="U6">
            <v>15785266.210000038</v>
          </cell>
          <cell r="V6">
            <v>16833860.38042599</v>
          </cell>
          <cell r="W6">
            <v>17693031.239573717</v>
          </cell>
          <cell r="X6">
            <v>18895946.20079869</v>
          </cell>
          <cell r="Y6">
            <v>16902695.790000021</v>
          </cell>
          <cell r="Z6">
            <v>18310167.359999955</v>
          </cell>
          <cell r="AA6">
            <v>19901553.979999959</v>
          </cell>
          <cell r="AB6">
            <v>19073576.979999959</v>
          </cell>
          <cell r="AC6">
            <v>20042458.42272824</v>
          </cell>
          <cell r="AD6">
            <v>20008757.339999914</v>
          </cell>
          <cell r="AE6">
            <v>19026791.310000002</v>
          </cell>
          <cell r="AF6">
            <v>21612407.980000138</v>
          </cell>
          <cell r="AG6">
            <v>22108751.409999847</v>
          </cell>
          <cell r="AH6">
            <v>22544539.280000091</v>
          </cell>
          <cell r="AI6">
            <v>24337384.470000029</v>
          </cell>
          <cell r="AJ6">
            <v>25416682.870000005</v>
          </cell>
          <cell r="AK6">
            <v>26080308.899999976</v>
          </cell>
          <cell r="AL6">
            <v>28358191.049999952</v>
          </cell>
          <cell r="AM6">
            <v>26979881.060970306</v>
          </cell>
          <cell r="AN6">
            <v>27412045.160000086</v>
          </cell>
          <cell r="AO6">
            <v>27434749.386292577</v>
          </cell>
          <cell r="AP6">
            <v>26912640.569999814</v>
          </cell>
          <cell r="AQ6">
            <v>28018708.127207637</v>
          </cell>
          <cell r="AR6">
            <v>30661290.912792444</v>
          </cell>
          <cell r="AS6">
            <v>27533450.800000072</v>
          </cell>
          <cell r="AT6">
            <v>30451929.899999976</v>
          </cell>
          <cell r="AU6">
            <v>30603576.440000057</v>
          </cell>
          <cell r="AV6">
            <v>33078521.067214958</v>
          </cell>
          <cell r="AW6">
            <v>34657704.457085982</v>
          </cell>
          <cell r="AX6">
            <v>35635064.073864929</v>
          </cell>
          <cell r="AY6">
            <v>33414478.588723131</v>
          </cell>
          <cell r="AZ6">
            <v>23599587.403648425</v>
          </cell>
        </row>
        <row r="7">
          <cell r="C7">
            <v>4.0251016616821289E-3</v>
          </cell>
          <cell r="D7">
            <v>111424855.04402509</v>
          </cell>
          <cell r="E7">
            <v>121233343.48402509</v>
          </cell>
          <cell r="F7">
            <v>131946213.08402508</v>
          </cell>
          <cell r="G7">
            <v>142834535.21402508</v>
          </cell>
          <cell r="H7">
            <v>153821818.18402508</v>
          </cell>
          <cell r="I7">
            <v>165365530.43402508</v>
          </cell>
          <cell r="J7">
            <v>177736689.91402507</v>
          </cell>
          <cell r="K7">
            <v>191333460.80402505</v>
          </cell>
          <cell r="L7">
            <v>204444618.83402506</v>
          </cell>
          <cell r="M7">
            <v>218625346.02402505</v>
          </cell>
          <cell r="N7">
            <v>232060571.12402505</v>
          </cell>
          <cell r="O7">
            <v>247739080.66402504</v>
          </cell>
          <cell r="P7">
            <v>265014070.39402503</v>
          </cell>
          <cell r="Q7">
            <v>279486664.38402504</v>
          </cell>
          <cell r="R7">
            <v>294210199.55402505</v>
          </cell>
          <cell r="S7">
            <v>310096309.27402508</v>
          </cell>
          <cell r="T7">
            <v>325531526.68402511</v>
          </cell>
          <cell r="U7">
            <v>341779000.89402509</v>
          </cell>
          <cell r="V7">
            <v>357564267.10402507</v>
          </cell>
          <cell r="W7">
            <v>374398127.48402506</v>
          </cell>
          <cell r="X7">
            <v>392091158.72402507</v>
          </cell>
          <cell r="Y7">
            <v>410987104.92402506</v>
          </cell>
          <cell r="Z7">
            <v>427889800.71402508</v>
          </cell>
          <cell r="AA7">
            <v>446199968.07402509</v>
          </cell>
          <cell r="AB7">
            <v>466101522.05402511</v>
          </cell>
          <cell r="AC7">
            <v>485175099.03402513</v>
          </cell>
          <cell r="AD7">
            <v>505217557.45402515</v>
          </cell>
          <cell r="AE7">
            <v>525226314.79402512</v>
          </cell>
          <cell r="AF7">
            <v>544253106.10402513</v>
          </cell>
          <cell r="AG7">
            <v>565865514.08402514</v>
          </cell>
          <cell r="AH7">
            <v>587974265.49402511</v>
          </cell>
          <cell r="AI7">
            <v>610518804.77260017</v>
          </cell>
          <cell r="AJ7">
            <v>634856189.24260032</v>
          </cell>
          <cell r="AK7">
            <v>660272872.11260021</v>
          </cell>
          <cell r="AL7">
            <v>686353181.01260018</v>
          </cell>
          <cell r="AM7">
            <v>714711372.06260014</v>
          </cell>
          <cell r="AN7">
            <v>741691253.12260032</v>
          </cell>
          <cell r="AO7">
            <v>769103298.28260028</v>
          </cell>
          <cell r="AP7">
            <v>796538047.67260015</v>
          </cell>
          <cell r="AQ7">
            <v>823450688.2426002</v>
          </cell>
          <cell r="AR7">
            <v>851469396.37140024</v>
          </cell>
          <cell r="AS7">
            <v>882130687.27780008</v>
          </cell>
          <cell r="AT7">
            <v>909664138.07679999</v>
          </cell>
          <cell r="AU7">
            <v>940116067.97979999</v>
          </cell>
          <cell r="AV7">
            <v>970719644.43187761</v>
          </cell>
          <cell r="AW7">
            <v>1003798165.4776236</v>
          </cell>
          <cell r="AX7">
            <v>1038455869.9368712</v>
          </cell>
          <cell r="AY7">
            <v>1074090934.0111804</v>
          </cell>
          <cell r="AZ7">
            <v>1107505412.6047628</v>
          </cell>
        </row>
        <row r="9">
          <cell r="C9">
            <v>243000000</v>
          </cell>
          <cell r="D9">
            <v>243000000</v>
          </cell>
          <cell r="E9">
            <v>243000000</v>
          </cell>
          <cell r="F9">
            <v>243000000</v>
          </cell>
          <cell r="G9">
            <v>243000000</v>
          </cell>
          <cell r="H9">
            <v>243000000</v>
          </cell>
          <cell r="I9">
            <v>243000000</v>
          </cell>
          <cell r="J9">
            <v>243000000</v>
          </cell>
          <cell r="K9">
            <v>243000000</v>
          </cell>
          <cell r="L9">
            <v>243000000</v>
          </cell>
          <cell r="M9">
            <v>243000000</v>
          </cell>
          <cell r="N9">
            <v>243000000</v>
          </cell>
          <cell r="O9">
            <v>243000000</v>
          </cell>
          <cell r="P9">
            <v>243000000</v>
          </cell>
          <cell r="Q9">
            <v>243000000</v>
          </cell>
          <cell r="R9">
            <v>243000000</v>
          </cell>
          <cell r="S9">
            <v>243000000</v>
          </cell>
          <cell r="T9">
            <v>243000000</v>
          </cell>
          <cell r="U9">
            <v>243000000</v>
          </cell>
          <cell r="V9">
            <v>243000000</v>
          </cell>
          <cell r="W9">
            <v>243000000</v>
          </cell>
          <cell r="X9">
            <v>243000000</v>
          </cell>
          <cell r="Y9">
            <v>243000000</v>
          </cell>
          <cell r="Z9">
            <v>243000000</v>
          </cell>
          <cell r="AA9">
            <v>243000000</v>
          </cell>
          <cell r="AB9">
            <v>243000000</v>
          </cell>
          <cell r="AC9">
            <v>243000000</v>
          </cell>
          <cell r="AD9">
            <v>243000000</v>
          </cell>
          <cell r="AE9">
            <v>243000000</v>
          </cell>
          <cell r="AF9">
            <v>243000000</v>
          </cell>
          <cell r="AG9">
            <v>243000000</v>
          </cell>
          <cell r="AH9">
            <v>243000000</v>
          </cell>
          <cell r="AI9">
            <v>243000000</v>
          </cell>
          <cell r="AJ9">
            <v>243000000</v>
          </cell>
          <cell r="AK9">
            <v>243000000</v>
          </cell>
          <cell r="AL9">
            <v>243000000</v>
          </cell>
          <cell r="AM9">
            <v>243000000</v>
          </cell>
          <cell r="AN9">
            <v>243000000</v>
          </cell>
          <cell r="AO9">
            <v>243000000</v>
          </cell>
          <cell r="AP9">
            <v>243000000</v>
          </cell>
          <cell r="AQ9">
            <v>243000000</v>
          </cell>
          <cell r="AR9">
            <v>243000000</v>
          </cell>
          <cell r="AS9">
            <v>243000000</v>
          </cell>
          <cell r="AT9">
            <v>243000000</v>
          </cell>
          <cell r="AU9">
            <v>243000000</v>
          </cell>
          <cell r="AV9">
            <v>243000000</v>
          </cell>
          <cell r="AW9">
            <v>243000000</v>
          </cell>
          <cell r="AX9">
            <v>243000000</v>
          </cell>
          <cell r="AY9">
            <v>243000000</v>
          </cell>
          <cell r="AZ9">
            <v>243000000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21559138.079999998</v>
          </cell>
          <cell r="AT10">
            <v>30451929.899999976</v>
          </cell>
          <cell r="AU10">
            <v>30603576.440000057</v>
          </cell>
          <cell r="AV10">
            <v>33078521.067214958</v>
          </cell>
          <cell r="AW10">
            <v>34657704.457085982</v>
          </cell>
          <cell r="AX10">
            <v>35635064.073864929</v>
          </cell>
          <cell r="AY10">
            <v>33414478.588723131</v>
          </cell>
          <cell r="AZ10">
            <v>23599587.403648425</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21559138.080000021</v>
          </cell>
          <cell r="AU11">
            <v>52011067.98999995</v>
          </cell>
          <cell r="AV11">
            <v>82614644.412785053</v>
          </cell>
          <cell r="AW11">
            <v>115693165.48291402</v>
          </cell>
          <cell r="AX11">
            <v>150350869.93613505</v>
          </cell>
          <cell r="AY11">
            <v>185985934.01127687</v>
          </cell>
          <cell r="AZ11">
            <v>219400412.59635156</v>
          </cell>
        </row>
        <row r="13">
          <cell r="C13">
            <v>288000000</v>
          </cell>
          <cell r="D13">
            <v>288000000</v>
          </cell>
          <cell r="E13">
            <v>288000000</v>
          </cell>
          <cell r="F13">
            <v>288000000</v>
          </cell>
          <cell r="G13">
            <v>288000000</v>
          </cell>
          <cell r="H13">
            <v>288000000</v>
          </cell>
          <cell r="I13">
            <v>288000000</v>
          </cell>
          <cell r="J13">
            <v>288000000</v>
          </cell>
          <cell r="K13">
            <v>288000000</v>
          </cell>
          <cell r="L13">
            <v>288000000</v>
          </cell>
          <cell r="M13">
            <v>288000000</v>
          </cell>
          <cell r="N13">
            <v>288000000</v>
          </cell>
          <cell r="O13">
            <v>288000000</v>
          </cell>
          <cell r="P13">
            <v>288000000</v>
          </cell>
          <cell r="Q13">
            <v>288000000</v>
          </cell>
          <cell r="R13">
            <v>288000000</v>
          </cell>
          <cell r="S13">
            <v>288000000</v>
          </cell>
          <cell r="T13">
            <v>288000000</v>
          </cell>
          <cell r="U13">
            <v>288000000</v>
          </cell>
          <cell r="V13">
            <v>288000000</v>
          </cell>
          <cell r="W13">
            <v>288000000</v>
          </cell>
          <cell r="X13">
            <v>288000000</v>
          </cell>
          <cell r="Y13">
            <v>288000000</v>
          </cell>
          <cell r="Z13">
            <v>288000000</v>
          </cell>
          <cell r="AA13">
            <v>288000000</v>
          </cell>
          <cell r="AB13">
            <v>288000000</v>
          </cell>
          <cell r="AC13">
            <v>288000000</v>
          </cell>
          <cell r="AD13">
            <v>288000000</v>
          </cell>
          <cell r="AE13">
            <v>288000000</v>
          </cell>
          <cell r="AF13">
            <v>288000000</v>
          </cell>
          <cell r="AG13">
            <v>288000000</v>
          </cell>
          <cell r="AH13">
            <v>288000000</v>
          </cell>
          <cell r="AI13">
            <v>288000000</v>
          </cell>
          <cell r="AJ13">
            <v>288000000</v>
          </cell>
          <cell r="AK13">
            <v>288000000</v>
          </cell>
          <cell r="AL13">
            <v>288000000</v>
          </cell>
          <cell r="AM13">
            <v>288000000</v>
          </cell>
          <cell r="AN13">
            <v>288000000</v>
          </cell>
          <cell r="AO13">
            <v>288000000</v>
          </cell>
          <cell r="AP13">
            <v>288000000</v>
          </cell>
          <cell r="AQ13">
            <v>288000000</v>
          </cell>
          <cell r="AR13">
            <v>288000000</v>
          </cell>
          <cell r="AS13">
            <v>288000000</v>
          </cell>
          <cell r="AT13">
            <v>288000000</v>
          </cell>
          <cell r="AU13">
            <v>288000000</v>
          </cell>
          <cell r="AV13">
            <v>288000000</v>
          </cell>
          <cell r="AW13">
            <v>288000000</v>
          </cell>
          <cell r="AX13">
            <v>288000000</v>
          </cell>
          <cell r="AY13">
            <v>288000000</v>
          </cell>
          <cell r="AZ13">
            <v>288000000</v>
          </cell>
        </row>
        <row r="14">
          <cell r="C14">
            <v>4.7999955713748932E-3</v>
          </cell>
          <cell r="D14">
            <v>4.7999955713748932E-3</v>
          </cell>
          <cell r="E14">
            <v>4.7999955713748932E-3</v>
          </cell>
          <cell r="F14">
            <v>4.7999955713748932E-3</v>
          </cell>
          <cell r="G14">
            <v>4.7999955713748932E-3</v>
          </cell>
          <cell r="H14">
            <v>4.7999955713748932E-3</v>
          </cell>
          <cell r="I14">
            <v>4.7999955713748932E-3</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10413804.77</v>
          </cell>
          <cell r="AI14">
            <v>24337384.470000029</v>
          </cell>
          <cell r="AJ14">
            <v>25416682.870000005</v>
          </cell>
          <cell r="AK14">
            <v>26080308.899999976</v>
          </cell>
          <cell r="AL14">
            <v>28358191.049999952</v>
          </cell>
          <cell r="AM14">
            <v>26979881.060970306</v>
          </cell>
          <cell r="AN14">
            <v>27412045.160000086</v>
          </cell>
          <cell r="AO14">
            <v>27434749.386292577</v>
          </cell>
          <cell r="AP14">
            <v>26912640.569999814</v>
          </cell>
          <cell r="AQ14">
            <v>28018708.127207637</v>
          </cell>
          <cell r="AR14">
            <v>30661290.912792444</v>
          </cell>
          <cell r="AS14">
            <v>5974312.7200000733</v>
          </cell>
          <cell r="AT14">
            <v>0</v>
          </cell>
          <cell r="AU14">
            <v>0</v>
          </cell>
          <cell r="AV14">
            <v>0</v>
          </cell>
          <cell r="AW14">
            <v>0</v>
          </cell>
          <cell r="AX14">
            <v>0</v>
          </cell>
          <cell r="AY14">
            <v>0</v>
          </cell>
          <cell r="AZ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10413804.769999973</v>
          </cell>
          <cell r="AJ15">
            <v>34751189.239999995</v>
          </cell>
          <cell r="AK15">
            <v>60167872.110000029</v>
          </cell>
          <cell r="AL15">
            <v>86248181.01000005</v>
          </cell>
          <cell r="AM15">
            <v>114606372.05902961</v>
          </cell>
          <cell r="AN15">
            <v>141586253.11999992</v>
          </cell>
          <cell r="AO15">
            <v>168998298.28370741</v>
          </cell>
          <cell r="AP15">
            <v>196433047.67000008</v>
          </cell>
          <cell r="AQ15">
            <v>223345688.23999989</v>
          </cell>
          <cell r="AR15">
            <v>251364396.36720753</v>
          </cell>
          <cell r="AS15">
            <v>282025687.27999991</v>
          </cell>
          <cell r="AT15">
            <v>288000000</v>
          </cell>
          <cell r="AU15">
            <v>288000000</v>
          </cell>
          <cell r="AV15">
            <v>288000000</v>
          </cell>
          <cell r="AW15">
            <v>288000000</v>
          </cell>
          <cell r="AX15">
            <v>288000000</v>
          </cell>
          <cell r="AY15">
            <v>288000000</v>
          </cell>
          <cell r="AZ15">
            <v>288000000</v>
          </cell>
        </row>
        <row r="17">
          <cell r="C17">
            <v>236000000</v>
          </cell>
          <cell r="D17">
            <v>236000000</v>
          </cell>
          <cell r="E17">
            <v>236000000</v>
          </cell>
          <cell r="F17">
            <v>236000000</v>
          </cell>
          <cell r="G17">
            <v>236000000</v>
          </cell>
          <cell r="H17">
            <v>236000000</v>
          </cell>
          <cell r="I17">
            <v>236000000</v>
          </cell>
          <cell r="J17">
            <v>236000000</v>
          </cell>
          <cell r="K17">
            <v>236000000</v>
          </cell>
          <cell r="L17">
            <v>236000000</v>
          </cell>
          <cell r="M17">
            <v>236000000</v>
          </cell>
          <cell r="N17">
            <v>236000000</v>
          </cell>
          <cell r="O17">
            <v>236000000</v>
          </cell>
          <cell r="P17">
            <v>236000000</v>
          </cell>
          <cell r="Q17">
            <v>236000000</v>
          </cell>
          <cell r="R17">
            <v>236000000</v>
          </cell>
          <cell r="S17">
            <v>236000000</v>
          </cell>
          <cell r="T17">
            <v>236000000</v>
          </cell>
          <cell r="U17">
            <v>236000000</v>
          </cell>
          <cell r="V17">
            <v>236000000</v>
          </cell>
          <cell r="W17">
            <v>236000000</v>
          </cell>
          <cell r="X17">
            <v>236000000</v>
          </cell>
          <cell r="Y17">
            <v>236000000</v>
          </cell>
          <cell r="Z17">
            <v>236000000</v>
          </cell>
          <cell r="AA17">
            <v>236000000</v>
          </cell>
          <cell r="AB17">
            <v>236000000</v>
          </cell>
          <cell r="AC17">
            <v>236000000</v>
          </cell>
          <cell r="AD17">
            <v>236000000</v>
          </cell>
          <cell r="AE17">
            <v>236000000</v>
          </cell>
          <cell r="AF17">
            <v>236000000</v>
          </cell>
          <cell r="AG17">
            <v>236000000</v>
          </cell>
          <cell r="AH17">
            <v>236000000</v>
          </cell>
          <cell r="AI17">
            <v>236000000</v>
          </cell>
          <cell r="AJ17">
            <v>236000000</v>
          </cell>
          <cell r="AK17">
            <v>236000000</v>
          </cell>
          <cell r="AL17">
            <v>236000000</v>
          </cell>
          <cell r="AM17">
            <v>236000000</v>
          </cell>
          <cell r="AN17">
            <v>236000000</v>
          </cell>
          <cell r="AO17">
            <v>236000000</v>
          </cell>
          <cell r="AP17">
            <v>236000000</v>
          </cell>
          <cell r="AQ17">
            <v>236000000</v>
          </cell>
          <cell r="AR17">
            <v>236000000</v>
          </cell>
          <cell r="AS17">
            <v>236000000</v>
          </cell>
          <cell r="AT17">
            <v>236000000</v>
          </cell>
          <cell r="AU17">
            <v>236000000</v>
          </cell>
          <cell r="AV17">
            <v>236000000</v>
          </cell>
          <cell r="AW17">
            <v>236000000</v>
          </cell>
          <cell r="AX17">
            <v>236000000</v>
          </cell>
          <cell r="AY17">
            <v>236000000</v>
          </cell>
          <cell r="AZ17">
            <v>236000000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10293127.479627572</v>
          </cell>
          <cell r="W18">
            <v>17693031.239573717</v>
          </cell>
          <cell r="X18">
            <v>18895946.20079869</v>
          </cell>
          <cell r="Y18">
            <v>16902695.790000021</v>
          </cell>
          <cell r="Z18">
            <v>18310167.359999955</v>
          </cell>
          <cell r="AA18">
            <v>19901553.979999959</v>
          </cell>
          <cell r="AB18">
            <v>19073576.979999959</v>
          </cell>
          <cell r="AC18">
            <v>20042458.42272824</v>
          </cell>
          <cell r="AD18">
            <v>20008757.339999914</v>
          </cell>
          <cell r="AE18">
            <v>19026791.310000002</v>
          </cell>
          <cell r="AF18">
            <v>21612407.980000138</v>
          </cell>
          <cell r="AG18">
            <v>22108751.409999847</v>
          </cell>
          <cell r="AH18">
            <v>12130734.510000091</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10293127.479627572</v>
          </cell>
          <cell r="X19">
            <v>27986158.719201289</v>
          </cell>
          <cell r="Y19">
            <v>46882104.919999979</v>
          </cell>
          <cell r="Z19">
            <v>63784800.710000038</v>
          </cell>
          <cell r="AA19">
            <v>82094968.070000038</v>
          </cell>
          <cell r="AB19">
            <v>101996522.05000004</v>
          </cell>
          <cell r="AC19">
            <v>121070099.02727184</v>
          </cell>
          <cell r="AD19">
            <v>141112557.45000008</v>
          </cell>
          <cell r="AE19">
            <v>161121314.78999999</v>
          </cell>
          <cell r="AF19">
            <v>180148106.09999987</v>
          </cell>
          <cell r="AG19">
            <v>201760514.08000016</v>
          </cell>
          <cell r="AH19">
            <v>223869265.48999992</v>
          </cell>
          <cell r="AI19">
            <v>236000000</v>
          </cell>
          <cell r="AJ19">
            <v>236000000</v>
          </cell>
          <cell r="AK19">
            <v>236000000</v>
          </cell>
          <cell r="AL19">
            <v>236000000</v>
          </cell>
          <cell r="AM19">
            <v>236000000</v>
          </cell>
          <cell r="AN19">
            <v>236000000</v>
          </cell>
          <cell r="AO19">
            <v>236000000</v>
          </cell>
          <cell r="AP19">
            <v>236000000</v>
          </cell>
          <cell r="AQ19">
            <v>236000000</v>
          </cell>
          <cell r="AR19">
            <v>236000000</v>
          </cell>
          <cell r="AS19">
            <v>236000000</v>
          </cell>
          <cell r="AT19">
            <v>236000000</v>
          </cell>
          <cell r="AU19">
            <v>236000000</v>
          </cell>
          <cell r="AV19">
            <v>236000000</v>
          </cell>
          <cell r="AW19">
            <v>236000000</v>
          </cell>
          <cell r="AX19">
            <v>236000000</v>
          </cell>
          <cell r="AY19">
            <v>236000000</v>
          </cell>
          <cell r="AZ19">
            <v>236000000</v>
          </cell>
        </row>
        <row r="21">
          <cell r="C21">
            <v>333000000</v>
          </cell>
          <cell r="D21">
            <v>333000000</v>
          </cell>
          <cell r="E21">
            <v>333000000</v>
          </cell>
          <cell r="F21">
            <v>333000000</v>
          </cell>
          <cell r="G21">
            <v>333000000</v>
          </cell>
          <cell r="H21">
            <v>333000000</v>
          </cell>
          <cell r="I21">
            <v>333000000</v>
          </cell>
          <cell r="J21">
            <v>333000000</v>
          </cell>
          <cell r="K21">
            <v>333000000</v>
          </cell>
          <cell r="L21">
            <v>333000000</v>
          </cell>
          <cell r="M21">
            <v>333000000</v>
          </cell>
          <cell r="N21">
            <v>333000000</v>
          </cell>
          <cell r="O21">
            <v>333000000</v>
          </cell>
          <cell r="P21">
            <v>333000000</v>
          </cell>
          <cell r="Q21">
            <v>333000000</v>
          </cell>
          <cell r="R21">
            <v>333000000</v>
          </cell>
          <cell r="S21">
            <v>333000000</v>
          </cell>
          <cell r="T21">
            <v>333000000</v>
          </cell>
          <cell r="U21">
            <v>333000000</v>
          </cell>
          <cell r="V21">
            <v>333000000</v>
          </cell>
          <cell r="W21">
            <v>333000000</v>
          </cell>
          <cell r="X21">
            <v>333000000</v>
          </cell>
          <cell r="Y21">
            <v>333000000</v>
          </cell>
          <cell r="Z21">
            <v>333000000</v>
          </cell>
          <cell r="AA21">
            <v>333000000</v>
          </cell>
          <cell r="AB21">
            <v>333000000</v>
          </cell>
          <cell r="AC21">
            <v>333000000</v>
          </cell>
          <cell r="AD21">
            <v>333000000</v>
          </cell>
          <cell r="AE21">
            <v>333000000</v>
          </cell>
          <cell r="AF21">
            <v>333000000</v>
          </cell>
          <cell r="AG21">
            <v>333000000</v>
          </cell>
          <cell r="AH21">
            <v>333000000</v>
          </cell>
          <cell r="AI21">
            <v>333000000</v>
          </cell>
          <cell r="AJ21">
            <v>333000000</v>
          </cell>
          <cell r="AK21">
            <v>333000000</v>
          </cell>
          <cell r="AL21">
            <v>333000000</v>
          </cell>
          <cell r="AM21">
            <v>333000000</v>
          </cell>
          <cell r="AN21">
            <v>333000000</v>
          </cell>
          <cell r="AO21">
            <v>333000000</v>
          </cell>
          <cell r="AP21">
            <v>333000000</v>
          </cell>
          <cell r="AQ21">
            <v>333000000</v>
          </cell>
          <cell r="AR21">
            <v>333000000</v>
          </cell>
          <cell r="AS21">
            <v>333000000</v>
          </cell>
          <cell r="AT21">
            <v>333000000</v>
          </cell>
          <cell r="AU21">
            <v>333000000</v>
          </cell>
          <cell r="AV21">
            <v>333000000</v>
          </cell>
          <cell r="AW21">
            <v>333000000</v>
          </cell>
          <cell r="AX21">
            <v>333000000</v>
          </cell>
          <cell r="AY21">
            <v>333000000</v>
          </cell>
          <cell r="AZ21">
            <v>333000000</v>
          </cell>
        </row>
        <row r="22">
          <cell r="C22">
            <v>80319855.040000007</v>
          </cell>
          <cell r="D22">
            <v>9808488.4440250844</v>
          </cell>
          <cell r="E22">
            <v>10712869.604025096</v>
          </cell>
          <cell r="F22">
            <v>10888322.134025067</v>
          </cell>
          <cell r="G22">
            <v>10987282.9740251</v>
          </cell>
          <cell r="H22">
            <v>11543712.254025072</v>
          </cell>
          <cell r="I22">
            <v>12371159.484025061</v>
          </cell>
          <cell r="J22">
            <v>13596770.89225781</v>
          </cell>
          <cell r="K22">
            <v>13111158.030000031</v>
          </cell>
          <cell r="L22">
            <v>14180727.187377214</v>
          </cell>
          <cell r="M22">
            <v>13435225.100000024</v>
          </cell>
          <cell r="N22">
            <v>15678509.539999992</v>
          </cell>
          <cell r="O22">
            <v>17274989.729999989</v>
          </cell>
          <cell r="P22">
            <v>14472593.990000039</v>
          </cell>
          <cell r="Q22">
            <v>14723535.173941791</v>
          </cell>
          <cell r="R22">
            <v>15886109.716058195</v>
          </cell>
          <cell r="S22">
            <v>15435217.410000026</v>
          </cell>
          <cell r="T22">
            <v>16247474.209999979</v>
          </cell>
          <cell r="U22">
            <v>15785266.210000038</v>
          </cell>
          <cell r="V22">
            <v>6540732.9007984176</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C23">
            <v>0</v>
          </cell>
          <cell r="D23">
            <v>80319855.035975024</v>
          </cell>
          <cell r="E23">
            <v>90128343.475975007</v>
          </cell>
          <cell r="F23">
            <v>100841213.07597503</v>
          </cell>
          <cell r="G23">
            <v>111729535.205975</v>
          </cell>
          <cell r="H23">
            <v>122716818.17597502</v>
          </cell>
          <cell r="I23">
            <v>134260530.42597502</v>
          </cell>
          <cell r="J23">
            <v>146631689.90774217</v>
          </cell>
          <cell r="K23">
            <v>160228460.79999998</v>
          </cell>
          <cell r="L23">
            <v>173339618.83262277</v>
          </cell>
          <cell r="M23">
            <v>187520346.01999998</v>
          </cell>
          <cell r="N23">
            <v>200955571.12</v>
          </cell>
          <cell r="O23">
            <v>216634080.66</v>
          </cell>
          <cell r="P23">
            <v>233909070.38999996</v>
          </cell>
          <cell r="Q23">
            <v>248381664.38</v>
          </cell>
          <cell r="R23">
            <v>263105199.55394179</v>
          </cell>
          <cell r="S23">
            <v>278991309.26999998</v>
          </cell>
          <cell r="T23">
            <v>294426526.68000001</v>
          </cell>
          <cell r="U23">
            <v>310674000.88999999</v>
          </cell>
          <cell r="V23">
            <v>326459267.09920156</v>
          </cell>
          <cell r="W23">
            <v>333000000</v>
          </cell>
          <cell r="X23">
            <v>333000000</v>
          </cell>
          <cell r="Y23">
            <v>333000000</v>
          </cell>
          <cell r="Z23">
            <v>333000000</v>
          </cell>
          <cell r="AA23">
            <v>333000000</v>
          </cell>
          <cell r="AB23">
            <v>333000000</v>
          </cell>
          <cell r="AC23">
            <v>333000000</v>
          </cell>
          <cell r="AD23">
            <v>333000000</v>
          </cell>
          <cell r="AE23">
            <v>333000000</v>
          </cell>
          <cell r="AF23">
            <v>333000000</v>
          </cell>
          <cell r="AG23">
            <v>333000000</v>
          </cell>
          <cell r="AH23">
            <v>333000000</v>
          </cell>
          <cell r="AI23">
            <v>333000000</v>
          </cell>
          <cell r="AJ23">
            <v>333000000</v>
          </cell>
          <cell r="AK23">
            <v>333000000</v>
          </cell>
          <cell r="AL23">
            <v>333000000</v>
          </cell>
          <cell r="AM23">
            <v>333000000</v>
          </cell>
          <cell r="AN23">
            <v>333000000</v>
          </cell>
          <cell r="AO23">
            <v>333000000</v>
          </cell>
          <cell r="AP23">
            <v>333000000</v>
          </cell>
          <cell r="AQ23">
            <v>333000000</v>
          </cell>
          <cell r="AR23">
            <v>333000000</v>
          </cell>
          <cell r="AS23">
            <v>333000000</v>
          </cell>
          <cell r="AT23">
            <v>333000000</v>
          </cell>
          <cell r="AU23">
            <v>333000000</v>
          </cell>
          <cell r="AV23">
            <v>333000000</v>
          </cell>
          <cell r="AW23">
            <v>333000000</v>
          </cell>
          <cell r="AX23">
            <v>333000000</v>
          </cell>
          <cell r="AY23">
            <v>333000000</v>
          </cell>
          <cell r="AZ23">
            <v>333000000</v>
          </cell>
        </row>
        <row r="25">
          <cell r="C25">
            <v>31105000</v>
          </cell>
          <cell r="D25">
            <v>31105000</v>
          </cell>
          <cell r="E25">
            <v>31105000</v>
          </cell>
          <cell r="F25">
            <v>31105000</v>
          </cell>
          <cell r="G25">
            <v>31105000</v>
          </cell>
          <cell r="H25">
            <v>31105000</v>
          </cell>
          <cell r="I25">
            <v>31105000</v>
          </cell>
          <cell r="J25">
            <v>31105000</v>
          </cell>
          <cell r="K25">
            <v>31105000</v>
          </cell>
          <cell r="L25">
            <v>31105000</v>
          </cell>
          <cell r="M25">
            <v>31105000</v>
          </cell>
          <cell r="N25">
            <v>31105000</v>
          </cell>
          <cell r="O25">
            <v>31105000</v>
          </cell>
          <cell r="P25">
            <v>31105000</v>
          </cell>
          <cell r="Q25">
            <v>31105000</v>
          </cell>
          <cell r="R25">
            <v>31105000</v>
          </cell>
          <cell r="S25">
            <v>31105000</v>
          </cell>
          <cell r="T25">
            <v>31105000</v>
          </cell>
          <cell r="U25">
            <v>31105000</v>
          </cell>
          <cell r="V25">
            <v>31105000</v>
          </cell>
          <cell r="W25">
            <v>31105000</v>
          </cell>
          <cell r="X25">
            <v>31105000</v>
          </cell>
          <cell r="Y25">
            <v>31105000</v>
          </cell>
          <cell r="Z25">
            <v>31105000</v>
          </cell>
          <cell r="AA25">
            <v>31105000</v>
          </cell>
          <cell r="AB25">
            <v>31105000</v>
          </cell>
          <cell r="AC25">
            <v>31105000</v>
          </cell>
          <cell r="AD25">
            <v>31105000</v>
          </cell>
          <cell r="AE25">
            <v>31105000</v>
          </cell>
          <cell r="AF25">
            <v>31105000</v>
          </cell>
          <cell r="AG25">
            <v>31105000</v>
          </cell>
          <cell r="AH25">
            <v>31105000</v>
          </cell>
          <cell r="AI25">
            <v>31105000</v>
          </cell>
          <cell r="AJ25">
            <v>31105000</v>
          </cell>
          <cell r="AK25">
            <v>31105000</v>
          </cell>
          <cell r="AL25">
            <v>31105000</v>
          </cell>
          <cell r="AM25">
            <v>31105000</v>
          </cell>
          <cell r="AN25">
            <v>31105000</v>
          </cell>
          <cell r="AO25">
            <v>31105000</v>
          </cell>
          <cell r="AP25">
            <v>31105000</v>
          </cell>
          <cell r="AQ25">
            <v>31105000</v>
          </cell>
          <cell r="AR25">
            <v>31105000</v>
          </cell>
          <cell r="AS25">
            <v>31105000</v>
          </cell>
          <cell r="AT25">
            <v>31105000</v>
          </cell>
          <cell r="AU25">
            <v>31105000</v>
          </cell>
          <cell r="AV25">
            <v>31105000</v>
          </cell>
          <cell r="AW25">
            <v>31105000</v>
          </cell>
          <cell r="AX25">
            <v>31105000</v>
          </cell>
          <cell r="AY25">
            <v>31105000</v>
          </cell>
          <cell r="AZ25">
            <v>31105000</v>
          </cell>
        </row>
        <row r="26">
          <cell r="C26">
            <v>31105000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C27">
            <v>0</v>
          </cell>
          <cell r="D27">
            <v>31105000</v>
          </cell>
          <cell r="E27">
            <v>31105000</v>
          </cell>
          <cell r="F27">
            <v>31105000</v>
          </cell>
          <cell r="G27">
            <v>31105000</v>
          </cell>
          <cell r="H27">
            <v>31105000</v>
          </cell>
          <cell r="I27">
            <v>31105000</v>
          </cell>
          <cell r="J27">
            <v>31105000</v>
          </cell>
          <cell r="K27">
            <v>31105000</v>
          </cell>
          <cell r="L27">
            <v>31105000</v>
          </cell>
          <cell r="M27">
            <v>31105000</v>
          </cell>
          <cell r="N27">
            <v>31105000</v>
          </cell>
          <cell r="O27">
            <v>31105000</v>
          </cell>
          <cell r="P27">
            <v>31105000</v>
          </cell>
          <cell r="Q27">
            <v>31105000</v>
          </cell>
          <cell r="R27">
            <v>31105000</v>
          </cell>
          <cell r="S27">
            <v>31105000</v>
          </cell>
          <cell r="T27">
            <v>31105000</v>
          </cell>
          <cell r="U27">
            <v>31105000</v>
          </cell>
          <cell r="V27">
            <v>31105000</v>
          </cell>
          <cell r="W27">
            <v>31105000</v>
          </cell>
          <cell r="X27">
            <v>31105000</v>
          </cell>
          <cell r="Y27">
            <v>31105000</v>
          </cell>
          <cell r="Z27">
            <v>31105000</v>
          </cell>
          <cell r="AA27">
            <v>31105000</v>
          </cell>
          <cell r="AB27">
            <v>31105000</v>
          </cell>
          <cell r="AC27">
            <v>31105000</v>
          </cell>
          <cell r="AD27">
            <v>31105000</v>
          </cell>
          <cell r="AE27">
            <v>31105000</v>
          </cell>
          <cell r="AF27">
            <v>31105000</v>
          </cell>
          <cell r="AG27">
            <v>31105000</v>
          </cell>
          <cell r="AH27">
            <v>31105000</v>
          </cell>
          <cell r="AI27">
            <v>31105000</v>
          </cell>
          <cell r="AJ27">
            <v>31105000</v>
          </cell>
          <cell r="AK27">
            <v>31105000</v>
          </cell>
          <cell r="AL27">
            <v>31105000</v>
          </cell>
          <cell r="AM27">
            <v>31105000</v>
          </cell>
          <cell r="AN27">
            <v>31105000</v>
          </cell>
          <cell r="AO27">
            <v>31105000</v>
          </cell>
          <cell r="AP27">
            <v>31105000</v>
          </cell>
          <cell r="AQ27">
            <v>31105000</v>
          </cell>
          <cell r="AR27">
            <v>31105000</v>
          </cell>
          <cell r="AS27">
            <v>31105000</v>
          </cell>
          <cell r="AT27">
            <v>31105000</v>
          </cell>
          <cell r="AU27">
            <v>31105000</v>
          </cell>
          <cell r="AV27">
            <v>31105000</v>
          </cell>
          <cell r="AW27">
            <v>31105000</v>
          </cell>
          <cell r="AX27">
            <v>31105000</v>
          </cell>
          <cell r="AY27">
            <v>31105000</v>
          </cell>
          <cell r="AZ27">
            <v>31105000</v>
          </cell>
        </row>
        <row r="30">
          <cell r="C30">
            <v>155276.53</v>
          </cell>
          <cell r="D30">
            <v>156268.66</v>
          </cell>
          <cell r="E30">
            <v>158130</v>
          </cell>
          <cell r="F30">
            <v>165108.15</v>
          </cell>
          <cell r="G30">
            <v>163557.42000000001</v>
          </cell>
          <cell r="H30">
            <v>167265.52000000002</v>
          </cell>
          <cell r="I30">
            <v>169084.79999999999</v>
          </cell>
          <cell r="J30">
            <v>174484.16</v>
          </cell>
          <cell r="K30">
            <v>190171.55</v>
          </cell>
          <cell r="L30">
            <v>192284.62</v>
          </cell>
          <cell r="M30">
            <v>192174.06</v>
          </cell>
          <cell r="N30">
            <v>186623.97</v>
          </cell>
          <cell r="O30">
            <v>183966.62</v>
          </cell>
          <cell r="P30">
            <v>180835.69</v>
          </cell>
          <cell r="Q30">
            <v>192162.04</v>
          </cell>
          <cell r="R30">
            <v>193647.37</v>
          </cell>
          <cell r="S30">
            <v>194265.62</v>
          </cell>
          <cell r="T30">
            <v>205297.52000000002</v>
          </cell>
          <cell r="U30">
            <v>203851.01</v>
          </cell>
          <cell r="V30">
            <v>255681.79</v>
          </cell>
          <cell r="W30">
            <v>347564.32</v>
          </cell>
          <cell r="X30">
            <v>430595.42</v>
          </cell>
          <cell r="Y30">
            <v>514386.02</v>
          </cell>
          <cell r="Z30">
            <v>620658.75</v>
          </cell>
          <cell r="AA30">
            <v>736533.85</v>
          </cell>
          <cell r="AB30">
            <v>780500.67</v>
          </cell>
          <cell r="AC30">
            <v>854343.12</v>
          </cell>
          <cell r="AD30">
            <v>1182526.28</v>
          </cell>
          <cell r="AE30">
            <v>1291212.6299999999</v>
          </cell>
          <cell r="AF30">
            <v>2408919.1999999997</v>
          </cell>
          <cell r="AG30">
            <v>1803617.7599999998</v>
          </cell>
          <cell r="AH30">
            <v>1919752.0099999998</v>
          </cell>
          <cell r="AI30">
            <v>2024958.04</v>
          </cell>
          <cell r="AJ30">
            <v>2095863.3371876664</v>
          </cell>
          <cell r="AK30">
            <v>2292829.7074776664</v>
          </cell>
          <cell r="AL30">
            <v>2427967.8911326667</v>
          </cell>
          <cell r="AM30">
            <v>2549699.7221653331</v>
          </cell>
          <cell r="AN30">
            <v>2810450.5182079999</v>
          </cell>
          <cell r="AO30">
            <v>3251804.157170333</v>
          </cell>
          <cell r="AP30">
            <v>3504999.0511973328</v>
          </cell>
          <cell r="AQ30">
            <v>3657544.9288946199</v>
          </cell>
          <cell r="AR30">
            <v>3876436.109441333</v>
          </cell>
          <cell r="AS30">
            <v>4022110.7141221333</v>
          </cell>
          <cell r="AT30">
            <v>4409480.9956824668</v>
          </cell>
          <cell r="AU30">
            <v>4285564.5486396663</v>
          </cell>
          <cell r="AV30">
            <v>4498519.5375267109</v>
          </cell>
          <cell r="AW30">
            <v>4657290.3325140215</v>
          </cell>
          <cell r="AX30">
            <v>4667149.3444184111</v>
          </cell>
          <cell r="AY30">
            <v>5055246.4650284443</v>
          </cell>
          <cell r="AZ30">
            <v>3827045.0333333337</v>
          </cell>
        </row>
        <row r="31">
          <cell r="C31">
            <v>111424855.0448</v>
          </cell>
          <cell r="D31">
            <v>9808488.4488250799</v>
          </cell>
          <cell r="E31">
            <v>10712869.608825091</v>
          </cell>
          <cell r="F31">
            <v>10888322.138825063</v>
          </cell>
          <cell r="G31">
            <v>10987282.978825096</v>
          </cell>
          <cell r="H31">
            <v>11543712.258825067</v>
          </cell>
          <cell r="I31">
            <v>12371159.488825057</v>
          </cell>
          <cell r="J31">
            <v>13596770.89225781</v>
          </cell>
          <cell r="K31">
            <v>13111158.030000031</v>
          </cell>
          <cell r="L31">
            <v>14180727.187377214</v>
          </cell>
          <cell r="M31">
            <v>13435225.100000024</v>
          </cell>
          <cell r="N31">
            <v>15678509.539999992</v>
          </cell>
          <cell r="O31">
            <v>17274989.729999989</v>
          </cell>
          <cell r="P31">
            <v>14472593.990000039</v>
          </cell>
          <cell r="Q31">
            <v>14723535.173941791</v>
          </cell>
          <cell r="R31">
            <v>15886109.716058195</v>
          </cell>
          <cell r="S31">
            <v>15435217.410000026</v>
          </cell>
          <cell r="T31">
            <v>16247474.209999979</v>
          </cell>
          <cell r="U31">
            <v>15785266.210000038</v>
          </cell>
          <cell r="V31">
            <v>16833860.38042599</v>
          </cell>
          <cell r="W31">
            <v>17693031.239573717</v>
          </cell>
          <cell r="X31">
            <v>18895946.20079869</v>
          </cell>
          <cell r="Y31">
            <v>16902695.790000021</v>
          </cell>
          <cell r="Z31">
            <v>18310167.359999955</v>
          </cell>
          <cell r="AA31">
            <v>19901553.979999959</v>
          </cell>
          <cell r="AB31">
            <v>19073576.979999959</v>
          </cell>
          <cell r="AC31">
            <v>20042458.42272824</v>
          </cell>
          <cell r="AD31">
            <v>20008757.339999914</v>
          </cell>
          <cell r="AE31">
            <v>19026791.310000002</v>
          </cell>
          <cell r="AF31">
            <v>21612407.980000138</v>
          </cell>
          <cell r="AG31">
            <v>22108751.409999847</v>
          </cell>
          <cell r="AH31">
            <v>22544539.280000091</v>
          </cell>
          <cell r="AI31">
            <v>24337384.470000029</v>
          </cell>
          <cell r="AJ31">
            <v>25416682.870000005</v>
          </cell>
          <cell r="AK31">
            <v>26080308.899999976</v>
          </cell>
          <cell r="AL31">
            <v>28358191.049999952</v>
          </cell>
          <cell r="AM31">
            <v>26979881.060970306</v>
          </cell>
          <cell r="AN31">
            <v>27412045.160000086</v>
          </cell>
          <cell r="AO31">
            <v>27434749.386292577</v>
          </cell>
          <cell r="AP31">
            <v>26912640.569999814</v>
          </cell>
          <cell r="AQ31">
            <v>28018708.127207637</v>
          </cell>
          <cell r="AR31">
            <v>30661290.912792444</v>
          </cell>
          <cell r="AS31">
            <v>27533450.800000072</v>
          </cell>
          <cell r="AT31">
            <v>30451929.899999976</v>
          </cell>
          <cell r="AU31">
            <v>30603576.440000057</v>
          </cell>
          <cell r="AV31">
            <v>33078521.067214958</v>
          </cell>
          <cell r="AW31">
            <v>34657704.457085982</v>
          </cell>
          <cell r="AX31">
            <v>35635064.073864929</v>
          </cell>
          <cell r="AY31">
            <v>33414478.588723131</v>
          </cell>
          <cell r="AZ31">
            <v>23599587.403648425</v>
          </cell>
        </row>
        <row r="32">
          <cell r="C32">
            <v>111580131.5748</v>
          </cell>
          <cell r="D32">
            <v>9964757.1088250801</v>
          </cell>
          <cell r="E32">
            <v>10870999.608825091</v>
          </cell>
          <cell r="F32">
            <v>11053430.288825063</v>
          </cell>
          <cell r="G32">
            <v>11150840.398825096</v>
          </cell>
          <cell r="H32">
            <v>11710977.778825067</v>
          </cell>
          <cell r="I32">
            <v>12540244.288825057</v>
          </cell>
          <cell r="J32">
            <v>13771255.05225781</v>
          </cell>
          <cell r="K32">
            <v>13301329.580000032</v>
          </cell>
          <cell r="L32">
            <v>14373011.807377214</v>
          </cell>
          <cell r="M32">
            <v>13627399.160000024</v>
          </cell>
          <cell r="N32">
            <v>15865133.509999992</v>
          </cell>
          <cell r="O32">
            <v>17458956.34999999</v>
          </cell>
          <cell r="P32">
            <v>14653429.680000039</v>
          </cell>
          <cell r="Q32">
            <v>14915697.21394179</v>
          </cell>
          <cell r="R32">
            <v>16079757.086058194</v>
          </cell>
          <cell r="S32">
            <v>15629483.030000025</v>
          </cell>
          <cell r="T32">
            <v>16452771.729999978</v>
          </cell>
          <cell r="U32">
            <v>15989117.220000038</v>
          </cell>
          <cell r="V32">
            <v>17089542.170425989</v>
          </cell>
          <cell r="W32">
            <v>18040595.559573717</v>
          </cell>
          <cell r="X32">
            <v>19326541.620798692</v>
          </cell>
          <cell r="Y32">
            <v>17417081.810000021</v>
          </cell>
          <cell r="Z32">
            <v>18930826.109999955</v>
          </cell>
          <cell r="AA32">
            <v>20638087.829999961</v>
          </cell>
          <cell r="AB32">
            <v>19854077.649999961</v>
          </cell>
          <cell r="AC32">
            <v>20896801.542728242</v>
          </cell>
          <cell r="AD32">
            <v>21191283.619999915</v>
          </cell>
          <cell r="AE32">
            <v>20318003.940000001</v>
          </cell>
          <cell r="AF32">
            <v>24021327.180000138</v>
          </cell>
          <cell r="AG32">
            <v>23912369.169999845</v>
          </cell>
          <cell r="AH32">
            <v>24464291.290000089</v>
          </cell>
          <cell r="AI32">
            <v>26362342.510000028</v>
          </cell>
          <cell r="AJ32">
            <v>27512546.207187671</v>
          </cell>
          <cell r="AK32">
            <v>28373138.607477643</v>
          </cell>
          <cell r="AL32">
            <v>30786158.94113262</v>
          </cell>
          <cell r="AM32">
            <v>29529580.783135638</v>
          </cell>
          <cell r="AN32">
            <v>30222495.678208087</v>
          </cell>
          <cell r="AO32">
            <v>30686553.54346291</v>
          </cell>
          <cell r="AP32">
            <v>30417639.621197145</v>
          </cell>
          <cell r="AQ32">
            <v>31676253.056102257</v>
          </cell>
          <cell r="AR32">
            <v>34537727.022233777</v>
          </cell>
          <cell r="AS32">
            <v>31555561.514122203</v>
          </cell>
          <cell r="AT32">
            <v>34861410.895682439</v>
          </cell>
          <cell r="AU32">
            <v>34889140.988639727</v>
          </cell>
          <cell r="AV32">
            <v>37577040.60474167</v>
          </cell>
          <cell r="AW32">
            <v>39314994.7896</v>
          </cell>
          <cell r="AX32">
            <v>40302213.418283343</v>
          </cell>
          <cell r="AY32">
            <v>38469725.053751573</v>
          </cell>
          <cell r="AZ32">
            <v>27426632.43698176</v>
          </cell>
        </row>
        <row r="34">
          <cell r="C34">
            <v>5.3199999999999997E-2</v>
          </cell>
          <cell r="D34">
            <v>5.3199999999999997E-2</v>
          </cell>
          <cell r="E34">
            <v>5.3199999999999997E-2</v>
          </cell>
          <cell r="F34">
            <v>5.3199999999999997E-2</v>
          </cell>
          <cell r="G34">
            <v>5.3199999999999997E-2</v>
          </cell>
          <cell r="H34">
            <v>5.3199999999999997E-2</v>
          </cell>
          <cell r="I34">
            <v>5.3199999999999997E-2</v>
          </cell>
          <cell r="J34">
            <v>5.3199999999999997E-2</v>
          </cell>
          <cell r="K34">
            <v>5.3199999999999997E-2</v>
          </cell>
          <cell r="L34">
            <v>5.3199999999999997E-2</v>
          </cell>
          <cell r="M34">
            <v>5.3199999999999997E-2</v>
          </cell>
          <cell r="N34">
            <v>5.3199999999999997E-2</v>
          </cell>
          <cell r="O34">
            <v>5.3199999999999997E-2</v>
          </cell>
          <cell r="P34">
            <v>5.3199999999999997E-2</v>
          </cell>
          <cell r="Q34">
            <v>5.3199999999999997E-2</v>
          </cell>
          <cell r="R34">
            <v>5.3199999999999997E-2</v>
          </cell>
          <cell r="S34">
            <v>5.3199999999999997E-2</v>
          </cell>
          <cell r="T34">
            <v>5.3199999999999997E-2</v>
          </cell>
          <cell r="U34">
            <v>5.3199999999999997E-2</v>
          </cell>
          <cell r="V34">
            <v>5.3199999999999997E-2</v>
          </cell>
          <cell r="W34">
            <v>5.3199999999999997E-2</v>
          </cell>
          <cell r="X34">
            <v>5.3199999999999997E-2</v>
          </cell>
          <cell r="Y34">
            <v>5.3199999999999997E-2</v>
          </cell>
          <cell r="Z34">
            <v>5.3199999999999997E-2</v>
          </cell>
          <cell r="AA34">
            <v>5.3199999999999997E-2</v>
          </cell>
          <cell r="AB34">
            <v>5.3199999999999997E-2</v>
          </cell>
          <cell r="AC34">
            <v>5.3199999999999997E-2</v>
          </cell>
          <cell r="AD34">
            <v>5.3199999999999997E-2</v>
          </cell>
          <cell r="AE34">
            <v>5.3199999999999997E-2</v>
          </cell>
          <cell r="AF34">
            <v>5.3199999999999997E-2</v>
          </cell>
          <cell r="AG34">
            <v>5.3199999999999997E-2</v>
          </cell>
          <cell r="AH34">
            <v>5.3199999999999997E-2</v>
          </cell>
          <cell r="AI34">
            <v>5.3199999999999997E-2</v>
          </cell>
          <cell r="AJ34">
            <v>5.3199999999999997E-2</v>
          </cell>
          <cell r="AK34">
            <v>5.3199999999999997E-2</v>
          </cell>
          <cell r="AL34">
            <v>5.3199999999999997E-2</v>
          </cell>
          <cell r="AM34">
            <v>5.3199999999999997E-2</v>
          </cell>
          <cell r="AN34">
            <v>5.3199999999999997E-2</v>
          </cell>
          <cell r="AO34">
            <v>5.3199999999999997E-2</v>
          </cell>
          <cell r="AP34">
            <v>5.3199999999999997E-2</v>
          </cell>
          <cell r="AQ34">
            <v>5.3199999999999997E-2</v>
          </cell>
          <cell r="AR34">
            <v>5.3199999999999997E-2</v>
          </cell>
          <cell r="AS34">
            <v>5.3199999999999997E-2</v>
          </cell>
          <cell r="AT34">
            <v>5.3199999999999997E-2</v>
          </cell>
          <cell r="AU34">
            <v>5.3199999999999997E-2</v>
          </cell>
          <cell r="AV34">
            <v>5.3199999999999997E-2</v>
          </cell>
          <cell r="AW34">
            <v>5.3199999999999997E-2</v>
          </cell>
          <cell r="AX34">
            <v>5.3199999999999997E-2</v>
          </cell>
          <cell r="AY34">
            <v>5.3199999999999997E-2</v>
          </cell>
          <cell r="AZ34">
            <v>5.3199999999999997E-2</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89206.922455466643</v>
          </cell>
          <cell r="AT35">
            <v>253640.64151579997</v>
          </cell>
          <cell r="AU35">
            <v>366258.25697300001</v>
          </cell>
          <cell r="AV35">
            <v>530003.2458600445</v>
          </cell>
          <cell r="AW35">
            <v>688774.0408473555</v>
          </cell>
          <cell r="AX35">
            <v>797053.0527517444</v>
          </cell>
          <cell r="AY35">
            <v>1037520.1733617778</v>
          </cell>
          <cell r="AZ35">
            <v>790020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21559138.079999998</v>
          </cell>
          <cell r="AT36">
            <v>30451929.899999976</v>
          </cell>
          <cell r="AU36">
            <v>30603576.440000057</v>
          </cell>
          <cell r="AV36">
            <v>33078521.067214958</v>
          </cell>
          <cell r="AW36">
            <v>34657704.457085982</v>
          </cell>
          <cell r="AX36">
            <v>35635064.073864929</v>
          </cell>
          <cell r="AY36">
            <v>33414478.588723131</v>
          </cell>
          <cell r="AZ36">
            <v>23599587.403648425</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21648345.002455465</v>
          </cell>
          <cell r="AT37">
            <v>30705570.541515775</v>
          </cell>
          <cell r="AU37">
            <v>30969834.696973056</v>
          </cell>
          <cell r="AV37">
            <v>33608524.313075006</v>
          </cell>
          <cell r="AW37">
            <v>35346478.497933336</v>
          </cell>
          <cell r="AX37">
            <v>36432117.126616672</v>
          </cell>
          <cell r="AY37">
            <v>34451998.762084909</v>
          </cell>
          <cell r="AZ37">
            <v>24389607.403648425</v>
          </cell>
        </row>
        <row r="39">
          <cell r="C39">
            <v>5.3199999999999997E-2</v>
          </cell>
          <cell r="D39">
            <v>5.3199999999999997E-2</v>
          </cell>
          <cell r="E39">
            <v>5.3199999999999997E-2</v>
          </cell>
          <cell r="F39">
            <v>5.3199999999999997E-2</v>
          </cell>
          <cell r="G39">
            <v>5.3199999999999997E-2</v>
          </cell>
          <cell r="H39">
            <v>5.3199999999999997E-2</v>
          </cell>
          <cell r="I39">
            <v>5.3199999999999997E-2</v>
          </cell>
          <cell r="J39">
            <v>5.3199999999999997E-2</v>
          </cell>
          <cell r="K39">
            <v>5.3199999999999997E-2</v>
          </cell>
          <cell r="L39">
            <v>5.3199999999999997E-2</v>
          </cell>
          <cell r="M39">
            <v>5.3199999999999997E-2</v>
          </cell>
          <cell r="N39">
            <v>5.3199999999999997E-2</v>
          </cell>
          <cell r="O39">
            <v>5.3199999999999997E-2</v>
          </cell>
          <cell r="P39">
            <v>5.3199999999999997E-2</v>
          </cell>
          <cell r="Q39">
            <v>5.3199999999999997E-2</v>
          </cell>
          <cell r="R39">
            <v>5.3199999999999997E-2</v>
          </cell>
          <cell r="S39">
            <v>5.3199999999999997E-2</v>
          </cell>
          <cell r="T39">
            <v>5.3199999999999997E-2</v>
          </cell>
          <cell r="U39">
            <v>5.3199999999999997E-2</v>
          </cell>
          <cell r="V39">
            <v>5.3199999999999997E-2</v>
          </cell>
          <cell r="W39">
            <v>5.3199999999999997E-2</v>
          </cell>
          <cell r="X39">
            <v>5.3199999999999997E-2</v>
          </cell>
          <cell r="Y39">
            <v>5.3199999999999997E-2</v>
          </cell>
          <cell r="Z39">
            <v>5.3199999999999997E-2</v>
          </cell>
          <cell r="AA39">
            <v>5.3199999999999997E-2</v>
          </cell>
          <cell r="AB39">
            <v>5.3199999999999997E-2</v>
          </cell>
          <cell r="AC39">
            <v>5.3199999999999997E-2</v>
          </cell>
          <cell r="AD39">
            <v>5.3199999999999997E-2</v>
          </cell>
          <cell r="AE39">
            <v>5.3199999999999997E-2</v>
          </cell>
          <cell r="AF39">
            <v>5.3199999999999997E-2</v>
          </cell>
          <cell r="AG39">
            <v>5.3199999999999997E-2</v>
          </cell>
          <cell r="AH39">
            <v>5.3199999999999997E-2</v>
          </cell>
          <cell r="AI39">
            <v>5.3199999999999997E-2</v>
          </cell>
          <cell r="AJ39">
            <v>5.3199999999999997E-2</v>
          </cell>
          <cell r="AK39">
            <v>5.3199999999999997E-2</v>
          </cell>
          <cell r="AL39">
            <v>5.3199999999999997E-2</v>
          </cell>
          <cell r="AM39">
            <v>5.3199999999999997E-2</v>
          </cell>
          <cell r="AN39">
            <v>5.3199999999999997E-2</v>
          </cell>
          <cell r="AO39">
            <v>5.3199999999999997E-2</v>
          </cell>
          <cell r="AP39">
            <v>5.3199999999999997E-2</v>
          </cell>
          <cell r="AQ39">
            <v>5.3199999999999997E-2</v>
          </cell>
          <cell r="AR39">
            <v>5.3199999999999997E-2</v>
          </cell>
          <cell r="AS39">
            <v>5.3199999999999997E-2</v>
          </cell>
          <cell r="AT39">
            <v>5.3199999999999997E-2</v>
          </cell>
          <cell r="AU39">
            <v>5.3199999999999997E-2</v>
          </cell>
          <cell r="AV39">
            <v>5.3199999999999997E-2</v>
          </cell>
          <cell r="AW39">
            <v>5.3199999999999997E-2</v>
          </cell>
          <cell r="AX39">
            <v>5.3199999999999997E-2</v>
          </cell>
          <cell r="AY39">
            <v>5.3199999999999997E-2</v>
          </cell>
          <cell r="AZ39">
            <v>5.3199999999999997E-2</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46167.87</v>
          </cell>
          <cell r="AI40">
            <v>154063.60999999999</v>
          </cell>
          <cell r="AJ40">
            <v>266744.23302099999</v>
          </cell>
          <cell r="AK40">
            <v>382366.935811</v>
          </cell>
          <cell r="AL40">
            <v>508088.24946599995</v>
          </cell>
          <cell r="AM40">
            <v>627699.05549866625</v>
          </cell>
          <cell r="AN40">
            <v>749225.78904133337</v>
          </cell>
          <cell r="AO40">
            <v>870853.17800366657</v>
          </cell>
          <cell r="AP40">
            <v>990165.88453066617</v>
          </cell>
          <cell r="AQ40">
            <v>1114382.1572279532</v>
          </cell>
          <cell r="AR40">
            <v>1250313.8802746665</v>
          </cell>
          <cell r="AS40">
            <v>1276800</v>
          </cell>
          <cell r="AT40">
            <v>1276800</v>
          </cell>
          <cell r="AU40">
            <v>1276800</v>
          </cell>
          <cell r="AV40">
            <v>1276800</v>
          </cell>
          <cell r="AW40">
            <v>1276800</v>
          </cell>
          <cell r="AX40">
            <v>1276800</v>
          </cell>
          <cell r="AY40">
            <v>1276800</v>
          </cell>
          <cell r="AZ40">
            <v>1021440</v>
          </cell>
        </row>
        <row r="41">
          <cell r="C41">
            <v>4.7999955713748932E-3</v>
          </cell>
          <cell r="D41">
            <v>4.7999955713748932E-3</v>
          </cell>
          <cell r="E41">
            <v>4.7999955713748932E-3</v>
          </cell>
          <cell r="F41">
            <v>4.7999955713748932E-3</v>
          </cell>
          <cell r="G41">
            <v>4.7999955713748932E-3</v>
          </cell>
          <cell r="H41">
            <v>4.7999955713748932E-3</v>
          </cell>
          <cell r="I41">
            <v>4.7999955713748932E-3</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10413804.77</v>
          </cell>
          <cell r="AI41">
            <v>24337384.470000029</v>
          </cell>
          <cell r="AJ41">
            <v>25416682.870000005</v>
          </cell>
          <cell r="AK41">
            <v>26080308.899999976</v>
          </cell>
          <cell r="AL41">
            <v>28358191.049999952</v>
          </cell>
          <cell r="AM41">
            <v>26979881.060970306</v>
          </cell>
          <cell r="AN41">
            <v>27412045.160000086</v>
          </cell>
          <cell r="AO41">
            <v>27434749.386292577</v>
          </cell>
          <cell r="AP41">
            <v>26912640.569999814</v>
          </cell>
          <cell r="AQ41">
            <v>28018708.127207637</v>
          </cell>
          <cell r="AR41">
            <v>30661290.912792444</v>
          </cell>
          <cell r="AS41">
            <v>5974312.7200000733</v>
          </cell>
          <cell r="AT41">
            <v>0</v>
          </cell>
          <cell r="AU41">
            <v>0</v>
          </cell>
          <cell r="AV41">
            <v>0</v>
          </cell>
          <cell r="AW41">
            <v>0</v>
          </cell>
          <cell r="AX41">
            <v>0</v>
          </cell>
          <cell r="AY41">
            <v>0</v>
          </cell>
          <cell r="AZ41">
            <v>0</v>
          </cell>
        </row>
        <row r="42">
          <cell r="C42">
            <v>4.7999955713748932E-3</v>
          </cell>
          <cell r="D42">
            <v>4.7999955713748932E-3</v>
          </cell>
          <cell r="E42">
            <v>4.7999955713748932E-3</v>
          </cell>
          <cell r="F42">
            <v>4.7999955713748932E-3</v>
          </cell>
          <cell r="G42">
            <v>4.7999955713748932E-3</v>
          </cell>
          <cell r="H42">
            <v>4.7999955713748932E-3</v>
          </cell>
          <cell r="I42">
            <v>4.7999955713748932E-3</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10459972.639999999</v>
          </cell>
          <cell r="AI42">
            <v>24491448.080000028</v>
          </cell>
          <cell r="AJ42">
            <v>25683427.103021003</v>
          </cell>
          <cell r="AK42">
            <v>26462675.835810978</v>
          </cell>
          <cell r="AL42">
            <v>28866279.299465951</v>
          </cell>
          <cell r="AM42">
            <v>27607580.116468973</v>
          </cell>
          <cell r="AN42">
            <v>28161270.949041419</v>
          </cell>
          <cell r="AO42">
            <v>28305602.564296242</v>
          </cell>
          <cell r="AP42">
            <v>27902806.454530481</v>
          </cell>
          <cell r="AQ42">
            <v>29133090.284435589</v>
          </cell>
          <cell r="AR42">
            <v>31911604.793067113</v>
          </cell>
          <cell r="AS42">
            <v>7251112.7200000733</v>
          </cell>
          <cell r="AT42">
            <v>1276800</v>
          </cell>
          <cell r="AU42">
            <v>1276800</v>
          </cell>
          <cell r="AV42">
            <v>1276800</v>
          </cell>
          <cell r="AW42">
            <v>1276800</v>
          </cell>
          <cell r="AX42">
            <v>1276800</v>
          </cell>
          <cell r="AY42">
            <v>1276800</v>
          </cell>
          <cell r="AZ42">
            <v>1021440</v>
          </cell>
        </row>
        <row r="44">
          <cell r="C44">
            <v>5.2299999999999999E-2</v>
          </cell>
          <cell r="D44">
            <v>5.2299999999999999E-2</v>
          </cell>
          <cell r="E44">
            <v>5.2299999999999999E-2</v>
          </cell>
          <cell r="F44">
            <v>5.2299999999999999E-2</v>
          </cell>
          <cell r="G44">
            <v>5.2299999999999999E-2</v>
          </cell>
          <cell r="H44">
            <v>5.2299999999999999E-2</v>
          </cell>
          <cell r="I44">
            <v>5.2299999999999999E-2</v>
          </cell>
          <cell r="J44">
            <v>5.2299999999999999E-2</v>
          </cell>
          <cell r="K44">
            <v>5.2299999999999999E-2</v>
          </cell>
          <cell r="L44">
            <v>5.2299999999999999E-2</v>
          </cell>
          <cell r="M44">
            <v>5.2299999999999999E-2</v>
          </cell>
          <cell r="N44">
            <v>5.2299999999999999E-2</v>
          </cell>
          <cell r="O44">
            <v>5.2299999999999999E-2</v>
          </cell>
          <cell r="P44">
            <v>5.2299999999999999E-2</v>
          </cell>
          <cell r="Q44">
            <v>5.2299999999999999E-2</v>
          </cell>
          <cell r="R44">
            <v>5.2299999999999999E-2</v>
          </cell>
          <cell r="S44">
            <v>5.2299999999999999E-2</v>
          </cell>
          <cell r="T44">
            <v>5.2299999999999999E-2</v>
          </cell>
          <cell r="U44">
            <v>5.2299999999999999E-2</v>
          </cell>
          <cell r="V44">
            <v>5.2299999999999999E-2</v>
          </cell>
          <cell r="W44">
            <v>5.2299999999999999E-2</v>
          </cell>
          <cell r="X44">
            <v>5.2299999999999999E-2</v>
          </cell>
          <cell r="Y44">
            <v>5.2299999999999999E-2</v>
          </cell>
          <cell r="Z44">
            <v>5.2299999999999999E-2</v>
          </cell>
          <cell r="AA44">
            <v>5.2299999999999999E-2</v>
          </cell>
          <cell r="AB44">
            <v>5.2299999999999999E-2</v>
          </cell>
          <cell r="AC44">
            <v>5.2299999999999999E-2</v>
          </cell>
          <cell r="AD44">
            <v>5.2299999999999999E-2</v>
          </cell>
          <cell r="AE44">
            <v>5.2299999999999999E-2</v>
          </cell>
          <cell r="AF44">
            <v>5.2299999999999999E-2</v>
          </cell>
          <cell r="AG44">
            <v>5.2299999999999999E-2</v>
          </cell>
          <cell r="AH44">
            <v>5.2299999999999999E-2</v>
          </cell>
          <cell r="AI44">
            <v>5.2299999999999999E-2</v>
          </cell>
          <cell r="AJ44">
            <v>5.2299999999999999E-2</v>
          </cell>
          <cell r="AK44">
            <v>5.2299999999999999E-2</v>
          </cell>
          <cell r="AL44">
            <v>5.2299999999999999E-2</v>
          </cell>
          <cell r="AM44">
            <v>5.2299999999999999E-2</v>
          </cell>
          <cell r="AN44">
            <v>5.2299999999999999E-2</v>
          </cell>
          <cell r="AO44">
            <v>5.2299999999999999E-2</v>
          </cell>
          <cell r="AP44">
            <v>5.2299999999999999E-2</v>
          </cell>
          <cell r="AQ44">
            <v>5.2299999999999999E-2</v>
          </cell>
          <cell r="AR44">
            <v>5.2299999999999999E-2</v>
          </cell>
          <cell r="AS44">
            <v>5.2299999999999999E-2</v>
          </cell>
          <cell r="AT44">
            <v>5.2299999999999999E-2</v>
          </cell>
          <cell r="AU44">
            <v>5.2299999999999999E-2</v>
          </cell>
          <cell r="AV44">
            <v>5.2299999999999999E-2</v>
          </cell>
          <cell r="AW44">
            <v>5.2299999999999999E-2</v>
          </cell>
          <cell r="AX44">
            <v>5.2299999999999999E-2</v>
          </cell>
          <cell r="AY44">
            <v>5.2299999999999999E-2</v>
          </cell>
          <cell r="AZ44">
            <v>5.2299999999999999E-2</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44860.88</v>
          </cell>
          <cell r="W45">
            <v>121973.01</v>
          </cell>
          <cell r="X45">
            <v>204327.84</v>
          </cell>
          <cell r="Y45">
            <v>277995.42</v>
          </cell>
          <cell r="Z45">
            <v>357797.24</v>
          </cell>
          <cell r="AA45">
            <v>444534.84</v>
          </cell>
          <cell r="AB45">
            <v>527663.85</v>
          </cell>
          <cell r="AC45">
            <v>615015.56000000006</v>
          </cell>
          <cell r="AD45">
            <v>702220.4</v>
          </cell>
          <cell r="AE45">
            <v>785145.5</v>
          </cell>
          <cell r="AF45">
            <v>879339.57</v>
          </cell>
          <cell r="AG45">
            <v>975696.88</v>
          </cell>
          <cell r="AH45">
            <v>1028566.67</v>
          </cell>
          <cell r="AI45">
            <v>1028566.67</v>
          </cell>
          <cell r="AJ45">
            <v>1028566.6666666666</v>
          </cell>
          <cell r="AK45">
            <v>1028566.6666666666</v>
          </cell>
          <cell r="AL45">
            <v>1028566.6666666666</v>
          </cell>
          <cell r="AM45">
            <v>1028566.6666666666</v>
          </cell>
          <cell r="AN45">
            <v>1028566.6666666666</v>
          </cell>
          <cell r="AO45">
            <v>1028566.6666666666</v>
          </cell>
          <cell r="AP45">
            <v>1028566.6666666666</v>
          </cell>
          <cell r="AQ45">
            <v>1028566.6666666666</v>
          </cell>
          <cell r="AR45">
            <v>1028566.6666666666</v>
          </cell>
          <cell r="AS45">
            <v>1028566.6666666666</v>
          </cell>
          <cell r="AT45">
            <v>1028566.6666666666</v>
          </cell>
          <cell r="AU45">
            <v>1028566.6666666666</v>
          </cell>
          <cell r="AV45">
            <v>1028566.6666666666</v>
          </cell>
          <cell r="AW45">
            <v>1028566.6666666666</v>
          </cell>
          <cell r="AX45">
            <v>1028566.6666666666</v>
          </cell>
          <cell r="AY45">
            <v>1028566.6666666666</v>
          </cell>
          <cell r="AZ45">
            <v>822853.33333333337</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10293127.479627572</v>
          </cell>
          <cell r="W46">
            <v>17693031.239573717</v>
          </cell>
          <cell r="X46">
            <v>18895946.20079869</v>
          </cell>
          <cell r="Y46">
            <v>16902695.790000021</v>
          </cell>
          <cell r="Z46">
            <v>18310167.359999955</v>
          </cell>
          <cell r="AA46">
            <v>19901553.979999959</v>
          </cell>
          <cell r="AB46">
            <v>19073576.979999959</v>
          </cell>
          <cell r="AC46">
            <v>20042458.42272824</v>
          </cell>
          <cell r="AD46">
            <v>20008757.339999914</v>
          </cell>
          <cell r="AE46">
            <v>19026791.310000002</v>
          </cell>
          <cell r="AF46">
            <v>21612407.980000138</v>
          </cell>
          <cell r="AG46">
            <v>22108751.409999847</v>
          </cell>
          <cell r="AH46">
            <v>12130734.510000091</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10337988.359627573</v>
          </cell>
          <cell r="W47">
            <v>17815004.249573719</v>
          </cell>
          <cell r="X47">
            <v>19100274.04079869</v>
          </cell>
          <cell r="Y47">
            <v>17180691.210000023</v>
          </cell>
          <cell r="Z47">
            <v>18667964.599999953</v>
          </cell>
          <cell r="AA47">
            <v>20346088.819999959</v>
          </cell>
          <cell r="AB47">
            <v>19601240.829999961</v>
          </cell>
          <cell r="AC47">
            <v>20657473.982728239</v>
          </cell>
          <cell r="AD47">
            <v>20710977.739999913</v>
          </cell>
          <cell r="AE47">
            <v>19811936.810000002</v>
          </cell>
          <cell r="AF47">
            <v>22491747.550000139</v>
          </cell>
          <cell r="AG47">
            <v>23084448.289999846</v>
          </cell>
          <cell r="AH47">
            <v>13159301.180000091</v>
          </cell>
          <cell r="AI47">
            <v>1028566.67</v>
          </cell>
          <cell r="AJ47">
            <v>1028566.6666666666</v>
          </cell>
          <cell r="AK47">
            <v>1028566.6666666666</v>
          </cell>
          <cell r="AL47">
            <v>1028566.6666666666</v>
          </cell>
          <cell r="AM47">
            <v>1028566.6666666666</v>
          </cell>
          <cell r="AN47">
            <v>1028566.6666666666</v>
          </cell>
          <cell r="AO47">
            <v>1028566.6666666666</v>
          </cell>
          <cell r="AP47">
            <v>1028566.6666666666</v>
          </cell>
          <cell r="AQ47">
            <v>1028566.6666666666</v>
          </cell>
          <cell r="AR47">
            <v>1028566.6666666666</v>
          </cell>
          <cell r="AS47">
            <v>1028566.6666666666</v>
          </cell>
          <cell r="AT47">
            <v>1028566.6666666666</v>
          </cell>
          <cell r="AU47">
            <v>1028566.6666666666</v>
          </cell>
          <cell r="AV47">
            <v>1028566.6666666666</v>
          </cell>
          <cell r="AW47">
            <v>1028566.6666666666</v>
          </cell>
          <cell r="AX47">
            <v>1028566.6666666666</v>
          </cell>
          <cell r="AY47">
            <v>1028566.6666666666</v>
          </cell>
          <cell r="AZ47">
            <v>822853.33333333337</v>
          </cell>
        </row>
        <row r="49">
          <cell r="C49">
            <v>2.5500000000000002E-3</v>
          </cell>
          <cell r="D49">
            <v>2.6575000000000001E-3</v>
          </cell>
          <cell r="E49">
            <v>2.6124999999999998E-3</v>
          </cell>
          <cell r="F49">
            <v>2.6031000000000001E-3</v>
          </cell>
          <cell r="G49">
            <v>2.5344E-3</v>
          </cell>
          <cell r="H49">
            <v>2.5625000000000001E-3</v>
          </cell>
          <cell r="I49">
            <v>2.5734E-3</v>
          </cell>
          <cell r="J49">
            <v>2.7594E-3</v>
          </cell>
          <cell r="K49">
            <v>3.4093999999999999E-3</v>
          </cell>
          <cell r="L49">
            <v>3.4968999999999998E-3</v>
          </cell>
          <cell r="M49">
            <v>3.3687999999999999E-3</v>
          </cell>
          <cell r="N49">
            <v>2.5438000000000001E-3</v>
          </cell>
          <cell r="O49">
            <v>2.3E-3</v>
          </cell>
          <cell r="P49">
            <v>2.3188000000000002E-3</v>
          </cell>
          <cell r="Q49">
            <v>2.3313000000000001E-3</v>
          </cell>
          <cell r="R49">
            <v>2.3313000000000001E-3</v>
          </cell>
          <cell r="S49">
            <v>2.3874999999999999E-3</v>
          </cell>
          <cell r="T49">
            <v>2.4499999999999999E-3</v>
          </cell>
          <cell r="U49">
            <v>2.4337999999999999E-3</v>
          </cell>
          <cell r="V49">
            <v>2.7280999999999998E-3</v>
          </cell>
          <cell r="W49">
            <v>2.8812999999999998E-3</v>
          </cell>
          <cell r="X49">
            <v>3.1938000000000001E-3</v>
          </cell>
          <cell r="Y49">
            <v>3.4437999999999999E-3</v>
          </cell>
          <cell r="Z49">
            <v>4.5125E-3</v>
          </cell>
          <cell r="AA49">
            <v>5.5624999999999997E-3</v>
          </cell>
          <cell r="AB49">
            <v>4.6125000000000003E-3</v>
          </cell>
          <cell r="AC49">
            <v>3.3313000000000001E-3</v>
          </cell>
          <cell r="AD49">
            <v>1.1950000000000001E-2</v>
          </cell>
          <cell r="AE49">
            <v>1.4225E-2</v>
          </cell>
          <cell r="AF49">
            <v>4.5600000000000002E-2</v>
          </cell>
          <cell r="AG49">
            <v>2.4875000000000001E-2</v>
          </cell>
          <cell r="AH49">
            <v>2.4668800000000001E-2</v>
          </cell>
          <cell r="AI49">
            <v>2.4575E-2</v>
          </cell>
          <cell r="AJ49">
            <v>2.4712499999999998E-2</v>
          </cell>
          <cell r="AK49">
            <v>2.5143800000000001E-2</v>
          </cell>
          <cell r="AL49">
            <v>2.71594E-2</v>
          </cell>
          <cell r="AM49">
            <v>2.8174999999999999E-2</v>
          </cell>
          <cell r="AN49">
            <v>3.1212500000000001E-2</v>
          </cell>
          <cell r="AO49">
            <v>4.2362499999999997E-2</v>
          </cell>
          <cell r="AP49">
            <v>5.0275E-2</v>
          </cell>
          <cell r="AQ49">
            <v>4.6518799999999999E-2</v>
          </cell>
          <cell r="AR49">
            <v>5.0912499999999999E-2</v>
          </cell>
          <cell r="AS49">
            <v>5.7525E-2</v>
          </cell>
          <cell r="AT49">
            <v>5.6112500000000003E-2</v>
          </cell>
          <cell r="AU49">
            <v>5.3199999999999997E-2</v>
          </cell>
          <cell r="AV49">
            <v>5.3199999999999997E-2</v>
          </cell>
          <cell r="AW49">
            <v>5.3199999999999997E-2</v>
          </cell>
          <cell r="AX49">
            <v>5.3199999999999997E-2</v>
          </cell>
          <cell r="AY49">
            <v>5.3199999999999997E-2</v>
          </cell>
          <cell r="AZ49">
            <v>5.3199999999999997E-2</v>
          </cell>
        </row>
        <row r="50">
          <cell r="C50">
            <v>17636.900000000001</v>
          </cell>
          <cell r="D50">
            <v>18629.03</v>
          </cell>
          <cell r="E50">
            <v>20490.37</v>
          </cell>
          <cell r="F50">
            <v>27468.52</v>
          </cell>
          <cell r="G50">
            <v>25917.79</v>
          </cell>
          <cell r="H50">
            <v>29625.89</v>
          </cell>
          <cell r="I50">
            <v>31445.17</v>
          </cell>
          <cell r="J50">
            <v>36844.53</v>
          </cell>
          <cell r="K50">
            <v>52531.92</v>
          </cell>
          <cell r="L50">
            <v>54644.99</v>
          </cell>
          <cell r="M50">
            <v>54534.43</v>
          </cell>
          <cell r="N50">
            <v>48984.34</v>
          </cell>
          <cell r="O50">
            <v>46326.99</v>
          </cell>
          <cell r="P50">
            <v>43196.06</v>
          </cell>
          <cell r="Q50">
            <v>54522.41</v>
          </cell>
          <cell r="R50">
            <v>56007.74</v>
          </cell>
          <cell r="S50">
            <v>56625.99</v>
          </cell>
          <cell r="T50">
            <v>67657.89</v>
          </cell>
          <cell r="U50">
            <v>66211.38</v>
          </cell>
          <cell r="V50">
            <v>73181.279999999999</v>
          </cell>
          <cell r="W50">
            <v>87951.679999999993</v>
          </cell>
          <cell r="X50">
            <v>88627.95</v>
          </cell>
          <cell r="Y50">
            <v>98750.97</v>
          </cell>
          <cell r="Z50">
            <v>125221.88</v>
          </cell>
          <cell r="AA50">
            <v>154359.38</v>
          </cell>
          <cell r="AB50">
            <v>115197.19</v>
          </cell>
          <cell r="AC50">
            <v>101687.93</v>
          </cell>
          <cell r="AD50">
            <v>342666.25</v>
          </cell>
          <cell r="AE50">
            <v>368427.5</v>
          </cell>
          <cell r="AF50">
            <v>1391940</v>
          </cell>
          <cell r="AG50">
            <v>690281.25</v>
          </cell>
          <cell r="AH50">
            <v>707377.84</v>
          </cell>
          <cell r="AI50">
            <v>704688.13</v>
          </cell>
          <cell r="AJ50">
            <v>662912.81249999988</v>
          </cell>
          <cell r="AK50">
            <v>744256.48</v>
          </cell>
          <cell r="AL50">
            <v>753673.35</v>
          </cell>
          <cell r="AM50">
            <v>755794.375</v>
          </cell>
          <cell r="AN50">
            <v>895018.4375</v>
          </cell>
          <cell r="AO50">
            <v>1214744.6875</v>
          </cell>
          <cell r="AP50">
            <v>1348626.875</v>
          </cell>
          <cell r="AQ50">
            <v>1376956.48</v>
          </cell>
          <cell r="AR50">
            <v>1459915.9375</v>
          </cell>
          <cell r="AS50">
            <v>1489897.5</v>
          </cell>
          <cell r="AT50">
            <v>1712834.0625000002</v>
          </cell>
          <cell r="AU50">
            <v>1476300</v>
          </cell>
          <cell r="AV50">
            <v>1525510</v>
          </cell>
          <cell r="AW50">
            <v>1525510</v>
          </cell>
          <cell r="AX50">
            <v>1427090</v>
          </cell>
          <cell r="AY50">
            <v>1574720</v>
          </cell>
          <cell r="AZ50">
            <v>1082620</v>
          </cell>
        </row>
        <row r="51">
          <cell r="C51">
            <v>80319855.040000007</v>
          </cell>
          <cell r="D51">
            <v>9808488.4440250844</v>
          </cell>
          <cell r="E51">
            <v>10712869.604025096</v>
          </cell>
          <cell r="F51">
            <v>10888322.134025067</v>
          </cell>
          <cell r="G51">
            <v>10987282.9740251</v>
          </cell>
          <cell r="H51">
            <v>11543712.254025072</v>
          </cell>
          <cell r="I51">
            <v>12371159.484025061</v>
          </cell>
          <cell r="J51">
            <v>13596770.89225781</v>
          </cell>
          <cell r="K51">
            <v>13111158.030000031</v>
          </cell>
          <cell r="L51">
            <v>14180727.187377214</v>
          </cell>
          <cell r="M51">
            <v>13435225.100000024</v>
          </cell>
          <cell r="N51">
            <v>15678509.539999992</v>
          </cell>
          <cell r="O51">
            <v>17274989.729999989</v>
          </cell>
          <cell r="P51">
            <v>14472593.990000039</v>
          </cell>
          <cell r="Q51">
            <v>14723535.173941791</v>
          </cell>
          <cell r="R51">
            <v>15886109.716058195</v>
          </cell>
          <cell r="S51">
            <v>15435217.410000026</v>
          </cell>
          <cell r="T51">
            <v>16247474.209999979</v>
          </cell>
          <cell r="U51">
            <v>15785266.210000038</v>
          </cell>
          <cell r="V51">
            <v>6540732.9007984176</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row>
        <row r="52">
          <cell r="C52">
            <v>80337491.940000013</v>
          </cell>
          <cell r="D52">
            <v>9827117.4740250837</v>
          </cell>
          <cell r="E52">
            <v>10733359.974025095</v>
          </cell>
          <cell r="F52">
            <v>10915790.654025067</v>
          </cell>
          <cell r="G52">
            <v>11013200.7640251</v>
          </cell>
          <cell r="H52">
            <v>11573338.144025072</v>
          </cell>
          <cell r="I52">
            <v>12402604.654025061</v>
          </cell>
          <cell r="J52">
            <v>13633615.422257809</v>
          </cell>
          <cell r="K52">
            <v>13163689.950000031</v>
          </cell>
          <cell r="L52">
            <v>14235372.177377215</v>
          </cell>
          <cell r="M52">
            <v>13489759.530000024</v>
          </cell>
          <cell r="N52">
            <v>15727493.879999992</v>
          </cell>
          <cell r="O52">
            <v>17321316.719999988</v>
          </cell>
          <cell r="P52">
            <v>14515790.05000004</v>
          </cell>
          <cell r="Q52">
            <v>14778057.583941791</v>
          </cell>
          <cell r="R52">
            <v>15942117.456058195</v>
          </cell>
          <cell r="S52">
            <v>15491843.400000026</v>
          </cell>
          <cell r="T52">
            <v>16315132.099999979</v>
          </cell>
          <cell r="U52">
            <v>15851477.590000039</v>
          </cell>
          <cell r="V52">
            <v>6613914.1807984179</v>
          </cell>
          <cell r="W52">
            <v>87951.679999999993</v>
          </cell>
          <cell r="X52">
            <v>88627.95</v>
          </cell>
          <cell r="Y52">
            <v>98750.97</v>
          </cell>
          <cell r="Z52">
            <v>125221.88</v>
          </cell>
          <cell r="AA52">
            <v>154359.38</v>
          </cell>
          <cell r="AB52">
            <v>115197.19</v>
          </cell>
          <cell r="AC52">
            <v>101687.93</v>
          </cell>
          <cell r="AD52">
            <v>342666.25</v>
          </cell>
          <cell r="AE52">
            <v>368427.5</v>
          </cell>
          <cell r="AF52">
            <v>1391940</v>
          </cell>
          <cell r="AG52">
            <v>690281.25</v>
          </cell>
          <cell r="AH52">
            <v>707377.84</v>
          </cell>
          <cell r="AI52">
            <v>704688.13</v>
          </cell>
          <cell r="AJ52">
            <v>662912.81249999988</v>
          </cell>
          <cell r="AK52">
            <v>744256.48</v>
          </cell>
          <cell r="AL52">
            <v>753673.35</v>
          </cell>
          <cell r="AM52">
            <v>755794.375</v>
          </cell>
          <cell r="AN52">
            <v>895018.4375</v>
          </cell>
          <cell r="AO52">
            <v>1214744.6875</v>
          </cell>
          <cell r="AP52">
            <v>1348626.875</v>
          </cell>
          <cell r="AQ52">
            <v>1376956.48</v>
          </cell>
          <cell r="AR52">
            <v>1459915.9375</v>
          </cell>
          <cell r="AS52">
            <v>1489897.5</v>
          </cell>
          <cell r="AT52">
            <v>1712834.0625000002</v>
          </cell>
          <cell r="AU52">
            <v>1476300</v>
          </cell>
          <cell r="AV52">
            <v>1525510</v>
          </cell>
          <cell r="AW52">
            <v>1525510</v>
          </cell>
          <cell r="AX52">
            <v>1427090</v>
          </cell>
          <cell r="AY52">
            <v>1574720</v>
          </cell>
          <cell r="AZ52">
            <v>1082620</v>
          </cell>
        </row>
        <row r="54">
          <cell r="C54">
            <v>5.3100000000000001E-2</v>
          </cell>
          <cell r="D54">
            <v>5.3100000000000001E-2</v>
          </cell>
          <cell r="E54">
            <v>5.3100000000000001E-2</v>
          </cell>
          <cell r="F54">
            <v>5.3100000000000001E-2</v>
          </cell>
          <cell r="G54">
            <v>5.3100000000000001E-2</v>
          </cell>
          <cell r="H54">
            <v>5.3100000000000001E-2</v>
          </cell>
          <cell r="I54">
            <v>5.3100000000000001E-2</v>
          </cell>
          <cell r="J54">
            <v>5.3100000000000001E-2</v>
          </cell>
          <cell r="K54">
            <v>5.3100000000000001E-2</v>
          </cell>
          <cell r="L54">
            <v>5.3100000000000001E-2</v>
          </cell>
          <cell r="M54">
            <v>5.3100000000000001E-2</v>
          </cell>
          <cell r="N54">
            <v>5.3100000000000001E-2</v>
          </cell>
          <cell r="O54">
            <v>5.3100000000000001E-2</v>
          </cell>
          <cell r="P54">
            <v>5.3100000000000001E-2</v>
          </cell>
          <cell r="Q54">
            <v>5.3100000000000001E-2</v>
          </cell>
          <cell r="R54">
            <v>5.3100000000000001E-2</v>
          </cell>
          <cell r="S54">
            <v>5.3100000000000001E-2</v>
          </cell>
          <cell r="T54">
            <v>5.3100000000000001E-2</v>
          </cell>
          <cell r="U54">
            <v>5.3100000000000001E-2</v>
          </cell>
          <cell r="V54">
            <v>5.3100000000000001E-2</v>
          </cell>
          <cell r="W54">
            <v>5.3100000000000001E-2</v>
          </cell>
          <cell r="X54">
            <v>5.3100000000000001E-2</v>
          </cell>
          <cell r="Y54">
            <v>5.3100000000000001E-2</v>
          </cell>
          <cell r="Z54">
            <v>5.3100000000000001E-2</v>
          </cell>
          <cell r="AA54">
            <v>5.3100000000000001E-2</v>
          </cell>
          <cell r="AB54">
            <v>5.3100000000000001E-2</v>
          </cell>
          <cell r="AC54">
            <v>5.3100000000000001E-2</v>
          </cell>
          <cell r="AD54">
            <v>5.3100000000000001E-2</v>
          </cell>
          <cell r="AE54">
            <v>5.3100000000000001E-2</v>
          </cell>
          <cell r="AF54">
            <v>5.3100000000000001E-2</v>
          </cell>
          <cell r="AG54">
            <v>5.3100000000000001E-2</v>
          </cell>
          <cell r="AH54">
            <v>5.3100000000000001E-2</v>
          </cell>
          <cell r="AI54">
            <v>5.3100000000000001E-2</v>
          </cell>
          <cell r="AJ54">
            <v>5.3100000000000001E-2</v>
          </cell>
          <cell r="AK54">
            <v>5.3100000000000001E-2</v>
          </cell>
          <cell r="AL54">
            <v>5.3100000000000001E-2</v>
          </cell>
          <cell r="AM54">
            <v>5.3100000000000001E-2</v>
          </cell>
          <cell r="AN54">
            <v>5.3100000000000001E-2</v>
          </cell>
          <cell r="AO54">
            <v>5.3100000000000001E-2</v>
          </cell>
          <cell r="AP54">
            <v>5.3100000000000001E-2</v>
          </cell>
          <cell r="AQ54">
            <v>5.3100000000000001E-2</v>
          </cell>
          <cell r="AR54">
            <v>5.3100000000000001E-2</v>
          </cell>
          <cell r="AS54">
            <v>5.3100000000000001E-2</v>
          </cell>
          <cell r="AT54">
            <v>5.3100000000000001E-2</v>
          </cell>
          <cell r="AU54">
            <v>5.3100000000000001E-2</v>
          </cell>
          <cell r="AV54">
            <v>5.3100000000000001E-2</v>
          </cell>
          <cell r="AW54">
            <v>5.3100000000000001E-2</v>
          </cell>
          <cell r="AX54">
            <v>5.3100000000000001E-2</v>
          </cell>
          <cell r="AY54">
            <v>5.3100000000000001E-2</v>
          </cell>
          <cell r="AZ54">
            <v>5.3100000000000001E-2</v>
          </cell>
        </row>
        <row r="55">
          <cell r="C55">
            <v>137639.63</v>
          </cell>
          <cell r="D55">
            <v>137639.63</v>
          </cell>
          <cell r="E55">
            <v>137639.63</v>
          </cell>
          <cell r="F55">
            <v>137639.63</v>
          </cell>
          <cell r="G55">
            <v>137639.63</v>
          </cell>
          <cell r="H55">
            <v>137639.63</v>
          </cell>
          <cell r="I55">
            <v>137639.63</v>
          </cell>
          <cell r="J55">
            <v>137639.63</v>
          </cell>
          <cell r="K55">
            <v>137639.63</v>
          </cell>
          <cell r="L55">
            <v>137639.63</v>
          </cell>
          <cell r="M55">
            <v>137639.63</v>
          </cell>
          <cell r="N55">
            <v>137639.63</v>
          </cell>
          <cell r="O55">
            <v>137639.63</v>
          </cell>
          <cell r="P55">
            <v>137639.63</v>
          </cell>
          <cell r="Q55">
            <v>137639.63</v>
          </cell>
          <cell r="R55">
            <v>137639.63</v>
          </cell>
          <cell r="S55">
            <v>137639.63</v>
          </cell>
          <cell r="T55">
            <v>137639.63</v>
          </cell>
          <cell r="U55">
            <v>137639.63</v>
          </cell>
          <cell r="V55">
            <v>137639.63</v>
          </cell>
          <cell r="W55">
            <v>137639.63</v>
          </cell>
          <cell r="X55">
            <v>137639.63</v>
          </cell>
          <cell r="Y55">
            <v>137639.63</v>
          </cell>
          <cell r="Z55">
            <v>137639.63</v>
          </cell>
          <cell r="AA55">
            <v>137639.63</v>
          </cell>
          <cell r="AB55">
            <v>137639.63</v>
          </cell>
          <cell r="AC55">
            <v>137639.63</v>
          </cell>
          <cell r="AD55">
            <v>137639.63</v>
          </cell>
          <cell r="AE55">
            <v>137639.63</v>
          </cell>
          <cell r="AF55">
            <v>137639.63</v>
          </cell>
          <cell r="AG55">
            <v>137639.63</v>
          </cell>
          <cell r="AH55">
            <v>137639.63</v>
          </cell>
          <cell r="AI55">
            <v>137639.63</v>
          </cell>
          <cell r="AJ55">
            <v>137639.625</v>
          </cell>
          <cell r="AK55">
            <v>137639.625</v>
          </cell>
          <cell r="AL55">
            <v>137639.625</v>
          </cell>
          <cell r="AM55">
            <v>137639.625</v>
          </cell>
          <cell r="AN55">
            <v>137639.625</v>
          </cell>
          <cell r="AO55">
            <v>137639.625</v>
          </cell>
          <cell r="AP55">
            <v>137639.625</v>
          </cell>
          <cell r="AQ55">
            <v>137639.625</v>
          </cell>
          <cell r="AR55">
            <v>137639.625</v>
          </cell>
          <cell r="AS55">
            <v>137639.625</v>
          </cell>
          <cell r="AT55">
            <v>137639.625</v>
          </cell>
          <cell r="AU55">
            <v>137639.625</v>
          </cell>
          <cell r="AV55">
            <v>137639.625</v>
          </cell>
          <cell r="AW55">
            <v>137639.625</v>
          </cell>
          <cell r="AX55">
            <v>137639.625</v>
          </cell>
          <cell r="AY55">
            <v>137639.625</v>
          </cell>
          <cell r="AZ55">
            <v>110111.7</v>
          </cell>
        </row>
        <row r="56">
          <cell r="C56">
            <v>31105000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C57">
            <v>31242639.629999999</v>
          </cell>
          <cell r="D57">
            <v>137639.63</v>
          </cell>
          <cell r="E57">
            <v>137639.63</v>
          </cell>
          <cell r="F57">
            <v>137639.63</v>
          </cell>
          <cell r="G57">
            <v>137639.63</v>
          </cell>
          <cell r="H57">
            <v>137639.63</v>
          </cell>
          <cell r="I57">
            <v>137639.63</v>
          </cell>
          <cell r="J57">
            <v>137639.63</v>
          </cell>
          <cell r="K57">
            <v>137639.63</v>
          </cell>
          <cell r="L57">
            <v>137639.63</v>
          </cell>
          <cell r="M57">
            <v>137639.63</v>
          </cell>
          <cell r="N57">
            <v>137639.63</v>
          </cell>
          <cell r="O57">
            <v>137639.63</v>
          </cell>
          <cell r="P57">
            <v>137639.63</v>
          </cell>
          <cell r="Q57">
            <v>137639.63</v>
          </cell>
          <cell r="R57">
            <v>137639.63</v>
          </cell>
          <cell r="S57">
            <v>137639.63</v>
          </cell>
          <cell r="T57">
            <v>137639.63</v>
          </cell>
          <cell r="U57">
            <v>137639.63</v>
          </cell>
          <cell r="V57">
            <v>137639.63</v>
          </cell>
          <cell r="W57">
            <v>137639.63</v>
          </cell>
          <cell r="X57">
            <v>137639.63</v>
          </cell>
          <cell r="Y57">
            <v>137639.63</v>
          </cell>
          <cell r="Z57">
            <v>137639.63</v>
          </cell>
          <cell r="AA57">
            <v>137639.63</v>
          </cell>
          <cell r="AB57">
            <v>137639.63</v>
          </cell>
          <cell r="AC57">
            <v>137639.63</v>
          </cell>
          <cell r="AD57">
            <v>137639.63</v>
          </cell>
          <cell r="AE57">
            <v>137639.63</v>
          </cell>
          <cell r="AF57">
            <v>137639.63</v>
          </cell>
          <cell r="AG57">
            <v>137639.63</v>
          </cell>
          <cell r="AH57">
            <v>137639.63</v>
          </cell>
          <cell r="AI57">
            <v>137639.63</v>
          </cell>
          <cell r="AJ57">
            <v>137639.625</v>
          </cell>
          <cell r="AK57">
            <v>137639.625</v>
          </cell>
          <cell r="AL57">
            <v>137639.625</v>
          </cell>
          <cell r="AM57">
            <v>137639.625</v>
          </cell>
          <cell r="AN57">
            <v>137639.625</v>
          </cell>
          <cell r="AO57">
            <v>137639.625</v>
          </cell>
          <cell r="AP57">
            <v>137639.625</v>
          </cell>
          <cell r="AQ57">
            <v>137639.625</v>
          </cell>
          <cell r="AR57">
            <v>137639.625</v>
          </cell>
          <cell r="AS57">
            <v>137639.625</v>
          </cell>
          <cell r="AT57">
            <v>137639.625</v>
          </cell>
          <cell r="AU57">
            <v>137639.625</v>
          </cell>
          <cell r="AV57">
            <v>137639.625</v>
          </cell>
          <cell r="AW57">
            <v>137639.625</v>
          </cell>
          <cell r="AX57">
            <v>137639.625</v>
          </cell>
          <cell r="AY57">
            <v>137639.625</v>
          </cell>
          <cell r="AZ57">
            <v>110111.7</v>
          </cell>
        </row>
        <row r="60">
          <cell r="C60">
            <v>123250002.45</v>
          </cell>
          <cell r="D60">
            <v>133164848.70999999</v>
          </cell>
          <cell r="E60">
            <v>144000187.49000001</v>
          </cell>
          <cell r="F60">
            <v>155027144.97999999</v>
          </cell>
          <cell r="G60">
            <v>166167484.75</v>
          </cell>
          <cell r="H60">
            <v>177877612.31</v>
          </cell>
          <cell r="I60">
            <v>190437673.15000001</v>
          </cell>
          <cell r="J60">
            <v>204248272.82999998</v>
          </cell>
          <cell r="K60">
            <v>217589500.41</v>
          </cell>
          <cell r="L60">
            <v>232033431.75999999</v>
          </cell>
          <cell r="M60">
            <v>245731362.28</v>
          </cell>
          <cell r="N60">
            <v>261721872.12</v>
          </cell>
          <cell r="O60">
            <v>279352907.86000001</v>
          </cell>
          <cell r="P60">
            <v>294155818.08999997</v>
          </cell>
          <cell r="Q60">
            <v>309228343.90999997</v>
          </cell>
          <cell r="R60">
            <v>325505836.77999997</v>
          </cell>
          <cell r="S60">
            <v>341337642.94</v>
          </cell>
          <cell r="T60">
            <v>358028337.97000003</v>
          </cell>
          <cell r="U60">
            <v>374271661.39999998</v>
          </cell>
          <cell r="V60">
            <v>391585068.39920127</v>
          </cell>
          <cell r="W60">
            <v>409806750.52920127</v>
          </cell>
          <cell r="X60">
            <v>429272746.79999995</v>
          </cell>
          <cell r="Y60">
            <v>446719416.25</v>
          </cell>
          <cell r="Z60">
            <v>465631734.18000001</v>
          </cell>
          <cell r="AA60">
            <v>486192039.84999996</v>
          </cell>
          <cell r="AB60">
            <v>505897217.81999999</v>
          </cell>
          <cell r="AC60">
            <v>526635334.24000007</v>
          </cell>
          <cell r="AD60">
            <v>547371035.35000002</v>
          </cell>
          <cell r="AE60">
            <v>567093188.84000003</v>
          </cell>
          <cell r="AF60">
            <v>589505898.81999993</v>
          </cell>
          <cell r="AG60">
            <v>612454579.67000008</v>
          </cell>
          <cell r="AH60">
            <v>635823597.09000003</v>
          </cell>
          <cell r="AI60">
            <v>661040586.44000006</v>
          </cell>
          <cell r="AJ60">
            <v>687406636.24000001</v>
          </cell>
          <cell r="AK60">
            <v>714461229.83000004</v>
          </cell>
          <cell r="AL60">
            <v>743859761.38</v>
          </cell>
          <cell r="AM60">
            <v>771881701.88</v>
          </cell>
          <cell r="AN60">
            <v>800358040.52999997</v>
          </cell>
          <cell r="AO60">
            <v>828893095.89999998</v>
          </cell>
          <cell r="AP60">
            <v>856902363.1500001</v>
          </cell>
          <cell r="AQ60">
            <v>886113742.45000005</v>
          </cell>
          <cell r="AR60">
            <v>918003732.96000004</v>
          </cell>
          <cell r="AS60">
            <v>946715926.5</v>
          </cell>
          <cell r="AT60">
            <v>978463055.56000006</v>
          </cell>
          <cell r="AU60">
            <v>1010325762.2299999</v>
          </cell>
          <cell r="AV60">
            <v>1042791954.3100001</v>
          </cell>
          <cell r="AW60">
            <v>1076833416.48</v>
          </cell>
          <cell r="AX60">
            <v>1111301462.0599999</v>
          </cell>
          <cell r="AY60">
            <v>1142180598.7</v>
          </cell>
          <cell r="AZ60">
            <v>1159789413.6900001</v>
          </cell>
        </row>
        <row r="61">
          <cell r="C61">
            <v>10694435.889999997</v>
          </cell>
          <cell r="D61">
            <v>9548044.0999999903</v>
          </cell>
          <cell r="E61">
            <v>10172286.330000017</v>
          </cell>
          <cell r="F61">
            <v>10494476.169999979</v>
          </cell>
          <cell r="G61">
            <v>10783842.500000011</v>
          </cell>
          <cell r="H61">
            <v>11069515.370000003</v>
          </cell>
          <cell r="I61">
            <v>12034060.230000004</v>
          </cell>
          <cell r="J61">
            <v>13111129.15</v>
          </cell>
          <cell r="K61">
            <v>12653701.02</v>
          </cell>
          <cell r="L61">
            <v>13780555.01</v>
          </cell>
          <cell r="M61">
            <v>13155440.27</v>
          </cell>
          <cell r="N61">
            <v>15226387.85</v>
          </cell>
          <cell r="O61">
            <v>16913582.989999998</v>
          </cell>
          <cell r="P61">
            <v>14083434.939999999</v>
          </cell>
          <cell r="Q61">
            <v>13861010.84</v>
          </cell>
          <cell r="R61">
            <v>15181386.17</v>
          </cell>
          <cell r="S61">
            <v>14505211.060000001</v>
          </cell>
          <cell r="T61">
            <v>15218546.66</v>
          </cell>
          <cell r="U61">
            <v>15152840.33</v>
          </cell>
          <cell r="V61">
            <v>15809558.640000001</v>
          </cell>
          <cell r="W61">
            <v>17005694.920000002</v>
          </cell>
          <cell r="X61">
            <v>17754390.52</v>
          </cell>
          <cell r="Y61">
            <v>16130457.41</v>
          </cell>
          <cell r="Z61">
            <v>16973208.609999999</v>
          </cell>
          <cell r="AA61">
            <v>18757657.899999999</v>
          </cell>
          <cell r="AB61">
            <v>17720323.280000001</v>
          </cell>
          <cell r="AC61">
            <v>18692073.239999998</v>
          </cell>
          <cell r="AD61">
            <v>19006209.09</v>
          </cell>
          <cell r="AE61">
            <v>17904593.739999998</v>
          </cell>
          <cell r="AF61">
            <v>20856309.59</v>
          </cell>
          <cell r="AG61">
            <v>20977490.43</v>
          </cell>
          <cell r="AH61">
            <v>21218258.82</v>
          </cell>
          <cell r="AI61">
            <v>23460807.34</v>
          </cell>
          <cell r="AJ61">
            <v>24424798.510000002</v>
          </cell>
          <cell r="AK61">
            <v>25137328.390000001</v>
          </cell>
          <cell r="AL61">
            <v>27657584.379999999</v>
          </cell>
          <cell r="AM61">
            <v>26371629.629999999</v>
          </cell>
          <cell r="AN61">
            <v>26308870.190000001</v>
          </cell>
          <cell r="AO61">
            <v>26466976.329999998</v>
          </cell>
          <cell r="AP61">
            <v>26288489.559999999</v>
          </cell>
          <cell r="AQ61">
            <v>27197252.969999999</v>
          </cell>
          <cell r="AR61">
            <v>30400562.800000001</v>
          </cell>
          <cell r="AS61">
            <v>27434986.629999999</v>
          </cell>
          <cell r="AT61">
            <v>30002469.129999999</v>
          </cell>
          <cell r="AU61">
            <v>30821038.859999999</v>
          </cell>
          <cell r="AV61">
            <v>31559622.129999999</v>
          </cell>
          <cell r="AW61">
            <v>33327234.5</v>
          </cell>
          <cell r="AX61">
            <v>34276502.200000003</v>
          </cell>
          <cell r="AY61">
            <v>30769177.539999999</v>
          </cell>
          <cell r="AZ61">
            <v>23500183.25</v>
          </cell>
        </row>
        <row r="62">
          <cell r="C62">
            <v>419421.77</v>
          </cell>
          <cell r="D62">
            <v>366802.16</v>
          </cell>
          <cell r="E62">
            <v>663052.44999999995</v>
          </cell>
          <cell r="F62">
            <v>532481.31999999995</v>
          </cell>
          <cell r="G62">
            <v>356497.26999999996</v>
          </cell>
          <cell r="H62">
            <v>640612.18999999994</v>
          </cell>
          <cell r="I62">
            <v>526000.61</v>
          </cell>
          <cell r="J62">
            <v>699470.53</v>
          </cell>
          <cell r="K62">
            <v>687526.56</v>
          </cell>
          <cell r="L62">
            <v>663376.34</v>
          </cell>
          <cell r="M62">
            <v>542490.25</v>
          </cell>
          <cell r="N62">
            <v>764121.99</v>
          </cell>
          <cell r="O62">
            <v>717452.75</v>
          </cell>
          <cell r="P62">
            <v>719475.29</v>
          </cell>
          <cell r="Q62">
            <v>1211514.98</v>
          </cell>
          <cell r="R62">
            <v>1096106.7</v>
          </cell>
          <cell r="S62">
            <v>1326595.1000000001</v>
          </cell>
          <cell r="T62">
            <v>1472148.37</v>
          </cell>
          <cell r="U62">
            <v>1090483.1000000001</v>
          </cell>
          <cell r="V62">
            <v>1503848.36</v>
          </cell>
          <cell r="W62">
            <v>1215987.21</v>
          </cell>
          <cell r="X62">
            <v>1711605.75</v>
          </cell>
          <cell r="Y62">
            <v>1316212.04</v>
          </cell>
          <cell r="Z62">
            <v>1939109.32</v>
          </cell>
          <cell r="AA62">
            <v>1802647.77</v>
          </cell>
          <cell r="AB62">
            <v>1984854.69</v>
          </cell>
          <cell r="AC62">
            <v>2046043.18</v>
          </cell>
          <cell r="AD62">
            <v>1729492.02</v>
          </cell>
          <cell r="AE62">
            <v>1817559.75</v>
          </cell>
          <cell r="AF62">
            <v>1556400.39</v>
          </cell>
          <cell r="AG62">
            <v>1971190.42</v>
          </cell>
          <cell r="AH62">
            <v>2150758.6</v>
          </cell>
          <cell r="AI62">
            <v>1756182.01</v>
          </cell>
          <cell r="AJ62">
            <v>1941251.29</v>
          </cell>
          <cell r="AK62">
            <v>1917265.2</v>
          </cell>
          <cell r="AL62">
            <v>1740947.17</v>
          </cell>
          <cell r="AM62">
            <v>1650310.87</v>
          </cell>
          <cell r="AN62">
            <v>2167468.46</v>
          </cell>
          <cell r="AO62">
            <v>2068079.04</v>
          </cell>
          <cell r="AP62">
            <v>1720777.69</v>
          </cell>
          <cell r="AQ62">
            <v>2014126.33</v>
          </cell>
          <cell r="AR62">
            <v>1489427.71</v>
          </cell>
          <cell r="AS62">
            <v>1277206.9099999999</v>
          </cell>
          <cell r="AT62">
            <v>1744659.93</v>
          </cell>
          <cell r="AU62">
            <v>1041667.81</v>
          </cell>
          <cell r="AV62">
            <v>906569.95</v>
          </cell>
          <cell r="AW62">
            <v>714227.67</v>
          </cell>
          <cell r="AX62">
            <v>191543.38</v>
          </cell>
          <cell r="AY62">
            <v>109959.1</v>
          </cell>
          <cell r="AZ62">
            <v>0</v>
          </cell>
          <cell r="BA62">
            <v>61693009.75</v>
          </cell>
          <cell r="BB62">
            <v>1159789413.6900001</v>
          </cell>
        </row>
        <row r="63">
          <cell r="C63">
            <v>111728810.69000001</v>
          </cell>
          <cell r="D63">
            <v>122735907.38000001</v>
          </cell>
          <cell r="E63">
            <v>132544395.81999999</v>
          </cell>
          <cell r="F63">
            <v>143257265.42000002</v>
          </cell>
          <cell r="G63">
            <v>154145587.54999998</v>
          </cell>
          <cell r="H63">
            <v>165132870.52000001</v>
          </cell>
          <cell r="I63">
            <v>176676582.77000001</v>
          </cell>
          <cell r="J63">
            <v>189047742.24774218</v>
          </cell>
          <cell r="K63">
            <v>202644513.13999999</v>
          </cell>
          <cell r="L63">
            <v>215755671.17262277</v>
          </cell>
          <cell r="M63">
            <v>229936398.35999998</v>
          </cell>
          <cell r="N63">
            <v>243371623.46000001</v>
          </cell>
          <cell r="O63">
            <v>259050133</v>
          </cell>
          <cell r="P63">
            <v>276325122.72999996</v>
          </cell>
          <cell r="Q63">
            <v>290797716.71999997</v>
          </cell>
          <cell r="R63">
            <v>305521251.89394176</v>
          </cell>
          <cell r="S63">
            <v>321407361.60999995</v>
          </cell>
          <cell r="T63">
            <v>336842579.01999998</v>
          </cell>
          <cell r="U63">
            <v>353090053.22999996</v>
          </cell>
          <cell r="V63">
            <v>368875319.43920153</v>
          </cell>
          <cell r="W63">
            <v>385709179.81962752</v>
          </cell>
          <cell r="X63">
            <v>403402211.05920124</v>
          </cell>
          <cell r="Y63">
            <v>422298157.25999993</v>
          </cell>
          <cell r="Z63">
            <v>439200853.05000001</v>
          </cell>
          <cell r="AA63">
            <v>457511020.41000003</v>
          </cell>
          <cell r="AB63">
            <v>477412574.38999999</v>
          </cell>
          <cell r="AC63">
            <v>496486151.36727184</v>
          </cell>
          <cell r="AD63">
            <v>516528609.79000008</v>
          </cell>
          <cell r="AE63">
            <v>536537367.13</v>
          </cell>
          <cell r="AF63">
            <v>555564158.43999994</v>
          </cell>
          <cell r="AG63">
            <v>577176566.4200002</v>
          </cell>
          <cell r="AH63">
            <v>599285317.82999992</v>
          </cell>
          <cell r="AI63">
            <v>621829857.11000001</v>
          </cell>
          <cell r="AJ63">
            <v>646167241.58000004</v>
          </cell>
          <cell r="AK63">
            <v>671583924.45000005</v>
          </cell>
          <cell r="AL63">
            <v>697664233.35000002</v>
          </cell>
          <cell r="AM63">
            <v>726022424.39902961</v>
          </cell>
          <cell r="AN63">
            <v>753002305.45999992</v>
          </cell>
          <cell r="AO63">
            <v>780414350.62370741</v>
          </cell>
          <cell r="AP63">
            <v>807849100.01000011</v>
          </cell>
          <cell r="AQ63">
            <v>834761740.57999992</v>
          </cell>
          <cell r="AR63">
            <v>862780448.70720756</v>
          </cell>
          <cell r="AS63">
            <v>893441739.62</v>
          </cell>
          <cell r="AT63">
            <v>920975190.42000008</v>
          </cell>
          <cell r="AU63">
            <v>951427120.32999992</v>
          </cell>
          <cell r="AV63">
            <v>981957140.17000008</v>
          </cell>
          <cell r="AW63">
            <v>1013106767.33</v>
          </cell>
          <cell r="AX63">
            <v>1045789815.2899998</v>
          </cell>
          <cell r="AY63">
            <v>1078862669.7200003</v>
          </cell>
          <cell r="AZ63">
            <v>1108510771.2421644</v>
          </cell>
        </row>
        <row r="64">
          <cell r="C64">
            <v>320270.01</v>
          </cell>
          <cell r="D64">
            <v>353422.74</v>
          </cell>
          <cell r="E64">
            <v>470964.33</v>
          </cell>
          <cell r="F64">
            <v>309598.34999999998</v>
          </cell>
          <cell r="G64">
            <v>318721.91999999998</v>
          </cell>
          <cell r="H64">
            <v>433278.16</v>
          </cell>
          <cell r="I64">
            <v>256292.6</v>
          </cell>
          <cell r="J64">
            <v>449752.66</v>
          </cell>
          <cell r="K64">
            <v>329917.82</v>
          </cell>
          <cell r="L64">
            <v>384271.94</v>
          </cell>
          <cell r="M64">
            <v>327875.7</v>
          </cell>
          <cell r="N64">
            <v>568236.63</v>
          </cell>
          <cell r="O64">
            <v>576087.53</v>
          </cell>
          <cell r="P64">
            <v>498265.34</v>
          </cell>
          <cell r="Q64">
            <v>634955.89</v>
          </cell>
          <cell r="R64">
            <v>548122.76</v>
          </cell>
          <cell r="S64">
            <v>633939.65</v>
          </cell>
          <cell r="T64">
            <v>787090.07</v>
          </cell>
          <cell r="U64">
            <v>664652.98</v>
          </cell>
          <cell r="V64">
            <v>952528.6</v>
          </cell>
          <cell r="W64">
            <v>941390.71</v>
          </cell>
          <cell r="X64">
            <v>1256171.78</v>
          </cell>
          <cell r="Y64">
            <v>656107.57999999996</v>
          </cell>
          <cell r="Z64">
            <v>1306748.44</v>
          </cell>
          <cell r="AA64">
            <v>1102425.08</v>
          </cell>
          <cell r="AB64">
            <v>982974.17</v>
          </cell>
          <cell r="AC64">
            <v>1008828.92</v>
          </cell>
          <cell r="AD64">
            <v>967282.43</v>
          </cell>
          <cell r="AE64">
            <v>988719.45</v>
          </cell>
          <cell r="AF64">
            <v>710335.45</v>
          </cell>
          <cell r="AG64">
            <v>1128225.42</v>
          </cell>
          <cell r="AH64">
            <v>1075389.6599999999</v>
          </cell>
          <cell r="AI64">
            <v>1078483.26</v>
          </cell>
          <cell r="AJ64">
            <v>1261271.3899999999</v>
          </cell>
          <cell r="AK64">
            <v>1213809.99</v>
          </cell>
          <cell r="AL64">
            <v>995715.63</v>
          </cell>
          <cell r="AM64">
            <v>1075847.96</v>
          </cell>
          <cell r="AN64">
            <v>1140917.57</v>
          </cell>
          <cell r="AO64">
            <v>1287658.68</v>
          </cell>
          <cell r="AP64">
            <v>957468.1</v>
          </cell>
          <cell r="AQ64">
            <v>1007270.73</v>
          </cell>
          <cell r="AR64">
            <v>933324.28</v>
          </cell>
          <cell r="AS64">
            <v>682242.94</v>
          </cell>
          <cell r="AT64">
            <v>947695.62</v>
          </cell>
          <cell r="AU64">
            <v>511121.94</v>
          </cell>
          <cell r="AV64">
            <v>440141.61</v>
          </cell>
          <cell r="AW64">
            <v>443270.66</v>
          </cell>
          <cell r="AX64">
            <v>111092.53</v>
          </cell>
          <cell r="AY64">
            <v>74322.850000000006</v>
          </cell>
          <cell r="AZ64">
            <v>0</v>
          </cell>
          <cell r="BA64">
            <v>36104500.509999998</v>
          </cell>
        </row>
        <row r="65">
          <cell r="C65">
            <v>2.2063065016766529E-2</v>
          </cell>
          <cell r="D65">
            <v>2.1977573841532802E-2</v>
          </cell>
          <cell r="E65">
            <v>2.1966037764515646E-2</v>
          </cell>
          <cell r="F65">
            <v>2.1800414490382763E-2</v>
          </cell>
          <cell r="G65">
            <v>2.1608239111500074E-2</v>
          </cell>
          <cell r="H65">
            <v>2.1575668241690344E-2</v>
          </cell>
          <cell r="I65">
            <v>2.1396899555278265E-2</v>
          </cell>
          <cell r="J65">
            <v>2.1164350433156259E-2</v>
          </cell>
          <cell r="K65">
            <v>2.094903731936822E-2</v>
          </cell>
          <cell r="L65">
            <v>2.064069794691074E-2</v>
          </cell>
          <cell r="M65">
            <v>2.0400047017780434E-2</v>
          </cell>
          <cell r="N65">
            <v>2.021500088141575E-2</v>
          </cell>
          <cell r="O65">
            <v>2.0046103530148528E-2</v>
          </cell>
          <cell r="P65">
            <v>1.9924214833518476E-2</v>
          </cell>
          <cell r="Q65">
            <v>1.9733481975131546E-2</v>
          </cell>
          <cell r="R65">
            <v>1.9236358029013075E-2</v>
          </cell>
          <cell r="S65">
            <v>1.8763872305715662E-2</v>
          </cell>
          <cell r="T65">
            <v>1.816664711826009E-2</v>
          </cell>
          <cell r="U65">
            <v>1.7575972387215241E-2</v>
          </cell>
          <cell r="V65">
            <v>1.720881080169501E-2</v>
          </cell>
          <cell r="W65">
            <v>1.6733448849350654E-2</v>
          </cell>
          <cell r="X65">
            <v>1.6496684746524142E-2</v>
          </cell>
          <cell r="Y65">
            <v>1.6103997966817309E-2</v>
          </cell>
          <cell r="Z65">
            <v>1.5534839072790331E-2</v>
          </cell>
          <cell r="AA65">
            <v>1.4989601400730473E-2</v>
          </cell>
          <cell r="AB65">
            <v>1.4385851546028703E-2</v>
          </cell>
          <cell r="AC65">
            <v>1.3522004619876472E-2</v>
          </cell>
          <cell r="AD65">
            <v>1.262769204230259E-2</v>
          </cell>
          <cell r="AE65">
            <v>1.1970495502135053E-2</v>
          </cell>
          <cell r="AF65">
            <v>1.1255848265131098E-2</v>
          </cell>
          <cell r="AG65">
            <v>1.052634950439647E-2</v>
          </cell>
          <cell r="AH65">
            <v>9.7995235909592981E-3</v>
          </cell>
          <cell r="AI65">
            <v>8.8723130755790983E-3</v>
          </cell>
          <cell r="AJ65">
            <v>8.2879839361676404E-3</v>
          </cell>
          <cell r="AK65">
            <v>7.7016879310708433E-3</v>
          </cell>
          <cell r="AL65">
            <v>7.0951509152156287E-3</v>
          </cell>
          <cell r="AM65">
            <v>6.4525932825942366E-3</v>
          </cell>
          <cell r="AN65">
            <v>5.9572767163114963E-3</v>
          </cell>
          <cell r="AO65">
            <v>5.0721583682021495E-3</v>
          </cell>
          <cell r="AP65">
            <v>4.3992600378776779E-3</v>
          </cell>
          <cell r="AQ65">
            <v>3.741115049666891E-3</v>
          </cell>
          <cell r="AR65">
            <v>2.8729784827046393E-3</v>
          </cell>
          <cell r="AS65">
            <v>2.3934919281320337E-3</v>
          </cell>
          <cell r="AT65">
            <v>1.8804988252660102E-3</v>
          </cell>
          <cell r="AU65">
            <v>1.1933358794822852E-3</v>
          </cell>
          <cell r="AV65">
            <v>7.3588570470270258E-4</v>
          </cell>
          <cell r="AW65">
            <v>3.3371929889287042E-4</v>
          </cell>
          <cell r="AX65">
            <v>1.0009325712902988E-4</v>
          </cell>
          <cell r="AY65">
            <v>3.0726483255800099E-5</v>
          </cell>
          <cell r="AZ65">
            <v>0</v>
          </cell>
          <cell r="BA65">
            <v>25588509.240000002</v>
          </cell>
          <cell r="BB65">
            <v>2.2063065016766529E-2</v>
          </cell>
        </row>
        <row r="67">
          <cell r="C67">
            <v>19730</v>
          </cell>
          <cell r="D67">
            <v>20382</v>
          </cell>
          <cell r="E67">
            <v>21161</v>
          </cell>
          <cell r="F67">
            <v>21957</v>
          </cell>
          <cell r="G67">
            <v>22748</v>
          </cell>
          <cell r="H67">
            <v>23616</v>
          </cell>
          <cell r="I67">
            <v>24490</v>
          </cell>
          <cell r="J67">
            <v>25231</v>
          </cell>
          <cell r="K67">
            <v>25813</v>
          </cell>
          <cell r="L67">
            <v>26433</v>
          </cell>
          <cell r="M67">
            <v>27000</v>
          </cell>
          <cell r="N67">
            <v>27711</v>
          </cell>
          <cell r="O67">
            <v>28537</v>
          </cell>
          <cell r="P67">
            <v>29206</v>
          </cell>
          <cell r="Q67">
            <v>29866</v>
          </cell>
          <cell r="R67">
            <v>30513</v>
          </cell>
          <cell r="S67">
            <v>31107</v>
          </cell>
          <cell r="T67">
            <v>31712</v>
          </cell>
          <cell r="U67">
            <v>32279</v>
          </cell>
          <cell r="V67">
            <v>32867</v>
          </cell>
          <cell r="W67">
            <v>33474</v>
          </cell>
          <cell r="X67">
            <v>34118</v>
          </cell>
          <cell r="Y67">
            <v>34655</v>
          </cell>
          <cell r="Z67">
            <v>35271</v>
          </cell>
          <cell r="AA67">
            <v>36104</v>
          </cell>
          <cell r="AB67">
            <v>37012</v>
          </cell>
          <cell r="AC67">
            <v>37957</v>
          </cell>
          <cell r="AD67">
            <v>38776</v>
          </cell>
          <cell r="AE67">
            <v>39535</v>
          </cell>
          <cell r="AF67">
            <v>40407</v>
          </cell>
          <cell r="AG67">
            <v>41276</v>
          </cell>
          <cell r="AH67">
            <v>42099</v>
          </cell>
          <cell r="AI67">
            <v>43036</v>
          </cell>
          <cell r="AJ67">
            <v>43964</v>
          </cell>
          <cell r="AK67">
            <v>44842</v>
          </cell>
          <cell r="AL67">
            <v>45892</v>
          </cell>
          <cell r="AM67">
            <v>46842</v>
          </cell>
          <cell r="AN67">
            <v>47991</v>
          </cell>
          <cell r="AO67">
            <v>49233</v>
          </cell>
          <cell r="AP67">
            <v>50011</v>
          </cell>
          <cell r="AQ67">
            <v>50820</v>
          </cell>
          <cell r="AR67">
            <v>51729</v>
          </cell>
          <cell r="AS67">
            <v>52522</v>
          </cell>
          <cell r="AT67">
            <v>53356</v>
          </cell>
          <cell r="AU67">
            <v>54198</v>
          </cell>
          <cell r="AV67">
            <v>55063</v>
          </cell>
          <cell r="AW67">
            <v>55950</v>
          </cell>
          <cell r="AX67">
            <v>56806</v>
          </cell>
          <cell r="AY67">
            <v>57559</v>
          </cell>
          <cell r="AZ67">
            <v>48011</v>
          </cell>
          <cell r="BB67">
            <v>0.10582602835587364</v>
          </cell>
        </row>
        <row r="68">
          <cell r="C68">
            <v>748</v>
          </cell>
          <cell r="D68">
            <v>615</v>
          </cell>
          <cell r="E68">
            <v>723</v>
          </cell>
          <cell r="F68">
            <v>755</v>
          </cell>
          <cell r="G68">
            <v>759</v>
          </cell>
          <cell r="H68">
            <v>811</v>
          </cell>
          <cell r="I68">
            <v>828</v>
          </cell>
          <cell r="J68">
            <v>688</v>
          </cell>
          <cell r="K68">
            <v>531</v>
          </cell>
          <cell r="L68">
            <v>576</v>
          </cell>
          <cell r="M68">
            <v>531</v>
          </cell>
          <cell r="N68">
            <v>656</v>
          </cell>
          <cell r="O68">
            <v>777</v>
          </cell>
          <cell r="P68">
            <v>620</v>
          </cell>
          <cell r="Q68">
            <v>574</v>
          </cell>
          <cell r="R68">
            <v>579</v>
          </cell>
          <cell r="S68">
            <v>517</v>
          </cell>
          <cell r="T68">
            <v>510</v>
          </cell>
          <cell r="U68">
            <v>497</v>
          </cell>
          <cell r="V68">
            <v>500</v>
          </cell>
          <cell r="W68">
            <v>532</v>
          </cell>
          <cell r="X68">
            <v>547</v>
          </cell>
          <cell r="Y68">
            <v>463</v>
          </cell>
          <cell r="Z68">
            <v>514</v>
          </cell>
          <cell r="AA68">
            <v>736</v>
          </cell>
          <cell r="AB68">
            <v>805</v>
          </cell>
          <cell r="AC68">
            <v>834</v>
          </cell>
          <cell r="AD68">
            <v>727</v>
          </cell>
          <cell r="AE68">
            <v>663</v>
          </cell>
          <cell r="AF68">
            <v>786</v>
          </cell>
          <cell r="AG68">
            <v>764</v>
          </cell>
          <cell r="AH68">
            <v>712</v>
          </cell>
          <cell r="AI68">
            <v>843</v>
          </cell>
          <cell r="AJ68">
            <v>832</v>
          </cell>
          <cell r="AK68">
            <v>788</v>
          </cell>
          <cell r="AL68">
            <v>962</v>
          </cell>
          <cell r="AM68">
            <v>861</v>
          </cell>
          <cell r="AN68">
            <v>1047</v>
          </cell>
          <cell r="AO68">
            <v>1146</v>
          </cell>
          <cell r="AP68">
            <v>691</v>
          </cell>
          <cell r="AQ68">
            <v>719</v>
          </cell>
          <cell r="AR68">
            <v>839</v>
          </cell>
          <cell r="AS68">
            <v>725</v>
          </cell>
          <cell r="AT68">
            <v>751</v>
          </cell>
          <cell r="AU68">
            <v>785</v>
          </cell>
          <cell r="AV68">
            <v>819</v>
          </cell>
          <cell r="AW68">
            <v>851</v>
          </cell>
          <cell r="AX68">
            <v>845</v>
          </cell>
          <cell r="AY68">
            <v>748</v>
          </cell>
          <cell r="AZ68">
            <v>616</v>
          </cell>
        </row>
        <row r="69">
          <cell r="C69">
            <v>35</v>
          </cell>
          <cell r="D69">
            <v>37</v>
          </cell>
          <cell r="E69">
            <v>56</v>
          </cell>
          <cell r="F69">
            <v>41</v>
          </cell>
          <cell r="G69">
            <v>32</v>
          </cell>
          <cell r="H69">
            <v>57</v>
          </cell>
          <cell r="I69">
            <v>46</v>
          </cell>
          <cell r="J69">
            <v>53</v>
          </cell>
          <cell r="K69">
            <v>51</v>
          </cell>
          <cell r="L69">
            <v>44</v>
          </cell>
          <cell r="M69">
            <v>36</v>
          </cell>
          <cell r="N69">
            <v>55</v>
          </cell>
          <cell r="O69">
            <v>49</v>
          </cell>
          <cell r="P69">
            <v>49</v>
          </cell>
          <cell r="Q69">
            <v>86</v>
          </cell>
          <cell r="R69">
            <v>68</v>
          </cell>
          <cell r="S69">
            <v>77</v>
          </cell>
          <cell r="T69">
            <v>95</v>
          </cell>
          <cell r="U69">
            <v>70</v>
          </cell>
          <cell r="V69">
            <v>88</v>
          </cell>
          <cell r="W69">
            <v>75</v>
          </cell>
          <cell r="X69">
            <v>97</v>
          </cell>
          <cell r="Y69">
            <v>74</v>
          </cell>
          <cell r="Z69">
            <v>102</v>
          </cell>
          <cell r="AA69">
            <v>97</v>
          </cell>
          <cell r="AB69">
            <v>103</v>
          </cell>
          <cell r="AC69">
            <v>111</v>
          </cell>
          <cell r="AD69">
            <v>92</v>
          </cell>
          <cell r="AE69">
            <v>96</v>
          </cell>
          <cell r="AF69">
            <v>86</v>
          </cell>
          <cell r="AG69">
            <v>105</v>
          </cell>
          <cell r="AH69">
            <v>111</v>
          </cell>
          <cell r="AI69">
            <v>94</v>
          </cell>
          <cell r="AJ69">
            <v>96</v>
          </cell>
          <cell r="AK69">
            <v>90</v>
          </cell>
          <cell r="AL69">
            <v>88</v>
          </cell>
          <cell r="AM69">
            <v>89</v>
          </cell>
          <cell r="AN69">
            <v>102</v>
          </cell>
          <cell r="AO69">
            <v>96</v>
          </cell>
          <cell r="AP69">
            <v>87</v>
          </cell>
          <cell r="AQ69">
            <v>90</v>
          </cell>
          <cell r="AR69">
            <v>70</v>
          </cell>
          <cell r="AS69">
            <v>68</v>
          </cell>
          <cell r="AT69">
            <v>83</v>
          </cell>
          <cell r="AU69">
            <v>57</v>
          </cell>
          <cell r="AV69">
            <v>46</v>
          </cell>
          <cell r="AW69">
            <v>36</v>
          </cell>
          <cell r="AX69">
            <v>11</v>
          </cell>
          <cell r="AY69">
            <v>5</v>
          </cell>
          <cell r="AZ69">
            <v>0</v>
          </cell>
          <cell r="BB69">
            <v>115978941.36900002</v>
          </cell>
        </row>
        <row r="70">
          <cell r="C70">
            <v>18947</v>
          </cell>
          <cell r="D70">
            <v>19730</v>
          </cell>
          <cell r="E70">
            <v>20382</v>
          </cell>
          <cell r="F70">
            <v>21161</v>
          </cell>
          <cell r="G70">
            <v>21957</v>
          </cell>
          <cell r="H70">
            <v>22748</v>
          </cell>
          <cell r="I70">
            <v>23616</v>
          </cell>
          <cell r="J70">
            <v>24490</v>
          </cell>
          <cell r="K70">
            <v>25231</v>
          </cell>
          <cell r="L70">
            <v>25813</v>
          </cell>
          <cell r="M70">
            <v>26433</v>
          </cell>
          <cell r="N70">
            <v>27000</v>
          </cell>
          <cell r="O70">
            <v>27711</v>
          </cell>
          <cell r="P70">
            <v>28537</v>
          </cell>
          <cell r="Q70">
            <v>29206</v>
          </cell>
          <cell r="R70">
            <v>29866</v>
          </cell>
          <cell r="S70">
            <v>30513</v>
          </cell>
          <cell r="T70">
            <v>31107</v>
          </cell>
          <cell r="U70">
            <v>31712</v>
          </cell>
          <cell r="V70">
            <v>32279</v>
          </cell>
          <cell r="W70">
            <v>32867</v>
          </cell>
          <cell r="X70">
            <v>33474</v>
          </cell>
          <cell r="Y70">
            <v>34118</v>
          </cell>
          <cell r="Z70">
            <v>34655</v>
          </cell>
          <cell r="AA70">
            <v>35271</v>
          </cell>
          <cell r="AB70">
            <v>36104</v>
          </cell>
          <cell r="AC70">
            <v>37012</v>
          </cell>
          <cell r="AD70">
            <v>37957</v>
          </cell>
          <cell r="AE70">
            <v>38776</v>
          </cell>
          <cell r="AF70">
            <v>39535</v>
          </cell>
          <cell r="AG70">
            <v>40407</v>
          </cell>
          <cell r="AH70">
            <v>41276</v>
          </cell>
          <cell r="AI70">
            <v>42099</v>
          </cell>
          <cell r="AJ70">
            <v>43036</v>
          </cell>
          <cell r="AK70">
            <v>43964</v>
          </cell>
          <cell r="AL70">
            <v>44842</v>
          </cell>
          <cell r="AM70">
            <v>45892</v>
          </cell>
          <cell r="AN70">
            <v>46842</v>
          </cell>
          <cell r="AO70">
            <v>47991</v>
          </cell>
          <cell r="AP70">
            <v>49233</v>
          </cell>
          <cell r="AQ70">
            <v>50011</v>
          </cell>
          <cell r="AR70">
            <v>50820</v>
          </cell>
          <cell r="AS70">
            <v>51729</v>
          </cell>
          <cell r="AT70">
            <v>52522</v>
          </cell>
          <cell r="AU70">
            <v>53356</v>
          </cell>
          <cell r="AV70">
            <v>54198</v>
          </cell>
          <cell r="AW70">
            <v>55063</v>
          </cell>
          <cell r="AX70">
            <v>55950</v>
          </cell>
          <cell r="AY70">
            <v>56806</v>
          </cell>
          <cell r="AZ70">
            <v>47395</v>
          </cell>
          <cell r="BB70">
            <v>0.67569660109999929</v>
          </cell>
        </row>
        <row r="71">
          <cell r="C71">
            <v>9.1999999999999998E-2</v>
          </cell>
          <cell r="D71">
            <v>9.1499999999999998E-2</v>
          </cell>
          <cell r="E71">
            <v>9.1200000000000003E-2</v>
          </cell>
          <cell r="F71">
            <v>9.0800000000000006E-2</v>
          </cell>
          <cell r="G71">
            <v>9.0499999999999997E-2</v>
          </cell>
          <cell r="H71">
            <v>9.01E-2</v>
          </cell>
          <cell r="I71">
            <v>8.9800000000000005E-2</v>
          </cell>
          <cell r="J71">
            <v>8.9499999999999996E-2</v>
          </cell>
          <cell r="K71">
            <v>8.9200000000000002E-2</v>
          </cell>
          <cell r="L71">
            <v>8.8900000000000007E-2</v>
          </cell>
          <cell r="M71">
            <v>8.8700000000000001E-2</v>
          </cell>
          <cell r="N71">
            <v>8.8400000000000006E-2</v>
          </cell>
          <cell r="O71">
            <v>8.8200000000000001E-2</v>
          </cell>
          <cell r="P71">
            <v>8.7999999999999995E-2</v>
          </cell>
          <cell r="Q71">
            <v>8.7900000000000006E-2</v>
          </cell>
          <cell r="R71">
            <v>8.77E-2</v>
          </cell>
          <cell r="S71">
            <v>8.7599999999999997E-2</v>
          </cell>
          <cell r="T71">
            <v>8.7499999999999994E-2</v>
          </cell>
          <cell r="U71">
            <v>8.7400000000000005E-2</v>
          </cell>
          <cell r="V71">
            <v>8.72E-2</v>
          </cell>
          <cell r="W71">
            <v>8.7099999999999997E-2</v>
          </cell>
          <cell r="X71">
            <v>8.6999999999999994E-2</v>
          </cell>
          <cell r="Y71">
            <v>8.6900000000000005E-2</v>
          </cell>
          <cell r="Z71">
            <v>8.6800000000000002E-2</v>
          </cell>
          <cell r="AA71">
            <v>8.6699999999999999E-2</v>
          </cell>
          <cell r="AB71">
            <v>8.6699999999999999E-2</v>
          </cell>
          <cell r="AC71">
            <v>8.6599999999999996E-2</v>
          </cell>
          <cell r="AD71">
            <v>8.6599999999999996E-2</v>
          </cell>
          <cell r="AE71">
            <v>8.6499999999999994E-2</v>
          </cell>
          <cell r="AF71">
            <v>8.6499999999999994E-2</v>
          </cell>
          <cell r="AG71">
            <v>8.6400000000000005E-2</v>
          </cell>
          <cell r="AH71">
            <v>8.6400000000000005E-2</v>
          </cell>
          <cell r="AI71">
            <v>8.6499999999999994E-2</v>
          </cell>
          <cell r="AJ71">
            <v>8.6499999999999994E-2</v>
          </cell>
          <cell r="AK71">
            <v>8.6499999999999994E-2</v>
          </cell>
          <cell r="AL71">
            <v>8.6499999999999994E-2</v>
          </cell>
          <cell r="AM71">
            <v>8.6599999999999996E-2</v>
          </cell>
          <cell r="AN71">
            <v>8.6599999999999996E-2</v>
          </cell>
          <cell r="AO71">
            <v>8.6699999999999999E-2</v>
          </cell>
          <cell r="AP71">
            <v>8.6800000000000002E-2</v>
          </cell>
          <cell r="AQ71">
            <v>8.6900000000000005E-2</v>
          </cell>
          <cell r="AR71">
            <v>8.6900000000000005E-2</v>
          </cell>
          <cell r="AS71">
            <v>8.6999999999999994E-2</v>
          </cell>
          <cell r="AT71">
            <v>8.6999999999999994E-2</v>
          </cell>
          <cell r="AU71">
            <v>8.72E-2</v>
          </cell>
          <cell r="AV71">
            <v>8.72E-2</v>
          </cell>
          <cell r="AW71">
            <v>8.7300000000000003E-2</v>
          </cell>
          <cell r="AX71">
            <v>8.7300000000000003E-2</v>
          </cell>
          <cell r="AY71">
            <v>8.7300000000000003E-2</v>
          </cell>
          <cell r="AZ71">
            <v>8.6800000000000002E-2</v>
          </cell>
        </row>
        <row r="72">
          <cell r="C72">
            <v>19.440000000000001</v>
          </cell>
          <cell r="D72">
            <v>20.190000000000001</v>
          </cell>
          <cell r="E72">
            <v>20.91</v>
          </cell>
          <cell r="F72">
            <v>21.65</v>
          </cell>
          <cell r="G72">
            <v>22.4</v>
          </cell>
          <cell r="H72">
            <v>23.12</v>
          </cell>
          <cell r="I72">
            <v>23.83</v>
          </cell>
          <cell r="J72">
            <v>24.54</v>
          </cell>
          <cell r="K72">
            <v>25.31</v>
          </cell>
          <cell r="L72">
            <v>26.08</v>
          </cell>
          <cell r="M72">
            <v>26.88</v>
          </cell>
          <cell r="N72">
            <v>27.65</v>
          </cell>
          <cell r="O72">
            <v>28.45</v>
          </cell>
          <cell r="P72">
            <v>29.36</v>
          </cell>
          <cell r="Q72">
            <v>30.16</v>
          </cell>
          <cell r="R72">
            <v>30.94</v>
          </cell>
          <cell r="S72">
            <v>31.79</v>
          </cell>
          <cell r="T72">
            <v>32.630000000000003</v>
          </cell>
          <cell r="U72">
            <v>33.47</v>
          </cell>
          <cell r="V72">
            <v>34.299999999999997</v>
          </cell>
          <cell r="W72">
            <v>35.14</v>
          </cell>
          <cell r="X72">
            <v>36.020000000000003</v>
          </cell>
          <cell r="Y72">
            <v>36.9</v>
          </cell>
          <cell r="Z72">
            <v>37.74</v>
          </cell>
          <cell r="AA72">
            <v>38.61</v>
          </cell>
          <cell r="AB72">
            <v>39.54</v>
          </cell>
          <cell r="AC72">
            <v>40.380000000000003</v>
          </cell>
          <cell r="AD72">
            <v>41.23</v>
          </cell>
          <cell r="AE72">
            <v>42.1</v>
          </cell>
          <cell r="AF72">
            <v>42.89</v>
          </cell>
          <cell r="AG72">
            <v>43.72</v>
          </cell>
          <cell r="AH72">
            <v>44.53</v>
          </cell>
          <cell r="AI72">
            <v>45.35</v>
          </cell>
          <cell r="AJ72">
            <v>46.2</v>
          </cell>
          <cell r="AK72">
            <v>47.08</v>
          </cell>
          <cell r="AL72">
            <v>47.95</v>
          </cell>
          <cell r="AM72">
            <v>48.81</v>
          </cell>
          <cell r="AN72">
            <v>49.69</v>
          </cell>
          <cell r="AO72">
            <v>50.53</v>
          </cell>
          <cell r="AP72">
            <v>51.4</v>
          </cell>
          <cell r="AQ72">
            <v>52.28</v>
          </cell>
          <cell r="AR72">
            <v>53.17</v>
          </cell>
          <cell r="AS72">
            <v>54.09</v>
          </cell>
          <cell r="AT72">
            <v>54.92</v>
          </cell>
          <cell r="AU72">
            <v>55.84</v>
          </cell>
          <cell r="AV72">
            <v>56.76</v>
          </cell>
          <cell r="AW72">
            <v>57.66</v>
          </cell>
          <cell r="AX72">
            <v>58.58</v>
          </cell>
          <cell r="AY72">
            <v>59.51</v>
          </cell>
          <cell r="AZ72">
            <v>60.1</v>
          </cell>
          <cell r="BB72" t="str">
            <v>Initial Pool Balance</v>
          </cell>
          <cell r="BC72">
            <v>954145162.01999998</v>
          </cell>
        </row>
        <row r="73">
          <cell r="BB73" t="str">
            <v>Pre-funding Contracts added 3/29/07</v>
          </cell>
          <cell r="BC73">
            <v>211535619.93000001</v>
          </cell>
        </row>
        <row r="74">
          <cell r="C74">
            <v>445</v>
          </cell>
          <cell r="D74">
            <v>467</v>
          </cell>
          <cell r="E74">
            <v>572</v>
          </cell>
          <cell r="F74">
            <v>668</v>
          </cell>
          <cell r="G74">
            <v>629</v>
          </cell>
          <cell r="H74">
            <v>577</v>
          </cell>
          <cell r="I74">
            <v>598</v>
          </cell>
          <cell r="J74">
            <v>560</v>
          </cell>
          <cell r="K74">
            <v>577</v>
          </cell>
          <cell r="L74">
            <v>550</v>
          </cell>
          <cell r="M74">
            <v>565</v>
          </cell>
          <cell r="N74">
            <v>525</v>
          </cell>
          <cell r="O74">
            <v>502</v>
          </cell>
          <cell r="P74">
            <v>560</v>
          </cell>
          <cell r="Q74">
            <v>691</v>
          </cell>
          <cell r="R74">
            <v>730</v>
          </cell>
          <cell r="S74">
            <v>740</v>
          </cell>
          <cell r="T74">
            <v>695</v>
          </cell>
          <cell r="U74">
            <v>653</v>
          </cell>
          <cell r="V74">
            <v>688</v>
          </cell>
          <cell r="W74">
            <v>635</v>
          </cell>
          <cell r="X74">
            <v>673</v>
          </cell>
          <cell r="Y74">
            <v>643</v>
          </cell>
          <cell r="Z74">
            <v>559</v>
          </cell>
          <cell r="AA74">
            <v>587</v>
          </cell>
          <cell r="AB74">
            <v>596</v>
          </cell>
          <cell r="AC74">
            <v>767</v>
          </cell>
          <cell r="AD74">
            <v>830</v>
          </cell>
          <cell r="AE74">
            <v>812</v>
          </cell>
          <cell r="AF74">
            <v>706</v>
          </cell>
          <cell r="AG74">
            <v>713</v>
          </cell>
          <cell r="AH74">
            <v>678</v>
          </cell>
          <cell r="AI74">
            <v>586</v>
          </cell>
          <cell r="AJ74">
            <v>598</v>
          </cell>
          <cell r="AK74">
            <v>548</v>
          </cell>
          <cell r="AL74">
            <v>499</v>
          </cell>
          <cell r="AM74">
            <v>477</v>
          </cell>
          <cell r="AN74">
            <v>483</v>
          </cell>
          <cell r="AO74">
            <v>584</v>
          </cell>
          <cell r="AP74">
            <v>690</v>
          </cell>
          <cell r="AQ74">
            <v>612</v>
          </cell>
          <cell r="AR74">
            <v>568</v>
          </cell>
          <cell r="AS74">
            <v>623</v>
          </cell>
          <cell r="AT74">
            <v>495</v>
          </cell>
          <cell r="AU74">
            <v>482</v>
          </cell>
          <cell r="AV74">
            <v>444</v>
          </cell>
          <cell r="AW74">
            <v>436</v>
          </cell>
          <cell r="AX74">
            <v>317</v>
          </cell>
          <cell r="AY74">
            <v>235</v>
          </cell>
          <cell r="AZ74">
            <v>140</v>
          </cell>
          <cell r="BC74">
            <v>1165680781.95</v>
          </cell>
        </row>
        <row r="75">
          <cell r="C75">
            <v>88</v>
          </cell>
          <cell r="D75">
            <v>112</v>
          </cell>
          <cell r="E75">
            <v>142</v>
          </cell>
          <cell r="F75">
            <v>138</v>
          </cell>
          <cell r="G75">
            <v>137</v>
          </cell>
          <cell r="H75">
            <v>143</v>
          </cell>
          <cell r="I75">
            <v>121</v>
          </cell>
          <cell r="J75">
            <v>135</v>
          </cell>
          <cell r="K75">
            <v>137</v>
          </cell>
          <cell r="L75">
            <v>140</v>
          </cell>
          <cell r="M75">
            <v>125</v>
          </cell>
          <cell r="N75">
            <v>116</v>
          </cell>
          <cell r="O75">
            <v>109</v>
          </cell>
          <cell r="P75">
            <v>157</v>
          </cell>
          <cell r="Q75">
            <v>214</v>
          </cell>
          <cell r="R75">
            <v>198</v>
          </cell>
          <cell r="S75">
            <v>196</v>
          </cell>
          <cell r="T75">
            <v>189</v>
          </cell>
          <cell r="U75">
            <v>240</v>
          </cell>
          <cell r="V75">
            <v>229</v>
          </cell>
          <cell r="W75">
            <v>199</v>
          </cell>
          <cell r="X75">
            <v>221</v>
          </cell>
          <cell r="Y75">
            <v>207</v>
          </cell>
          <cell r="Z75">
            <v>193</v>
          </cell>
          <cell r="AA75">
            <v>153</v>
          </cell>
          <cell r="AB75">
            <v>191</v>
          </cell>
          <cell r="AC75">
            <v>276</v>
          </cell>
          <cell r="AD75">
            <v>246</v>
          </cell>
          <cell r="AE75">
            <v>214</v>
          </cell>
          <cell r="AF75">
            <v>168</v>
          </cell>
          <cell r="AG75">
            <v>166</v>
          </cell>
          <cell r="AH75">
            <v>175</v>
          </cell>
          <cell r="AI75">
            <v>178</v>
          </cell>
          <cell r="AJ75">
            <v>153</v>
          </cell>
          <cell r="AK75">
            <v>136</v>
          </cell>
          <cell r="AL75">
            <v>131</v>
          </cell>
          <cell r="AM75">
            <v>120</v>
          </cell>
          <cell r="AN75">
            <v>148</v>
          </cell>
          <cell r="AO75">
            <v>203</v>
          </cell>
          <cell r="AP75">
            <v>198</v>
          </cell>
          <cell r="AQ75">
            <v>183</v>
          </cell>
          <cell r="AR75">
            <v>159</v>
          </cell>
          <cell r="AS75">
            <v>153</v>
          </cell>
          <cell r="AT75">
            <v>146</v>
          </cell>
          <cell r="AU75">
            <v>137</v>
          </cell>
          <cell r="AV75">
            <v>120</v>
          </cell>
          <cell r="AW75">
            <v>78</v>
          </cell>
          <cell r="AX75">
            <v>60</v>
          </cell>
          <cell r="AY75">
            <v>33</v>
          </cell>
          <cell r="AZ75">
            <v>2</v>
          </cell>
        </row>
        <row r="76">
          <cell r="C76">
            <v>13</v>
          </cell>
          <cell r="D76">
            <v>23</v>
          </cell>
          <cell r="E76">
            <v>31</v>
          </cell>
          <cell r="F76">
            <v>33</v>
          </cell>
          <cell r="G76">
            <v>34</v>
          </cell>
          <cell r="H76">
            <v>30</v>
          </cell>
          <cell r="I76">
            <v>36</v>
          </cell>
          <cell r="J76">
            <v>33</v>
          </cell>
          <cell r="K76">
            <v>41</v>
          </cell>
          <cell r="L76">
            <v>44</v>
          </cell>
          <cell r="M76">
            <v>33</v>
          </cell>
          <cell r="N76">
            <v>30</v>
          </cell>
          <cell r="O76">
            <v>31</v>
          </cell>
          <cell r="P76">
            <v>43</v>
          </cell>
          <cell r="Q76">
            <v>46</v>
          </cell>
          <cell r="R76">
            <v>57</v>
          </cell>
          <cell r="S76">
            <v>63</v>
          </cell>
          <cell r="T76">
            <v>70</v>
          </cell>
          <cell r="U76">
            <v>68</v>
          </cell>
          <cell r="V76">
            <v>64</v>
          </cell>
          <cell r="W76">
            <v>71</v>
          </cell>
          <cell r="X76">
            <v>60</v>
          </cell>
          <cell r="Y76">
            <v>65</v>
          </cell>
          <cell r="Z76">
            <v>57</v>
          </cell>
          <cell r="AA76">
            <v>69</v>
          </cell>
          <cell r="AB76">
            <v>87</v>
          </cell>
          <cell r="AC76">
            <v>101</v>
          </cell>
          <cell r="AD76">
            <v>88</v>
          </cell>
          <cell r="AE76">
            <v>60</v>
          </cell>
          <cell r="AF76">
            <v>65</v>
          </cell>
          <cell r="AG76">
            <v>58</v>
          </cell>
          <cell r="AH76">
            <v>73</v>
          </cell>
          <cell r="AI76">
            <v>54</v>
          </cell>
          <cell r="AJ76">
            <v>62</v>
          </cell>
          <cell r="AK76">
            <v>61</v>
          </cell>
          <cell r="AL76">
            <v>38</v>
          </cell>
          <cell r="AM76">
            <v>47</v>
          </cell>
          <cell r="AN76">
            <v>67</v>
          </cell>
          <cell r="AO76">
            <v>80</v>
          </cell>
          <cell r="AP76">
            <v>72</v>
          </cell>
          <cell r="AQ76">
            <v>56</v>
          </cell>
          <cell r="AR76">
            <v>56</v>
          </cell>
          <cell r="AS76">
            <v>47</v>
          </cell>
          <cell r="AT76">
            <v>47</v>
          </cell>
          <cell r="AU76">
            <v>48</v>
          </cell>
          <cell r="AV76">
            <v>34</v>
          </cell>
          <cell r="AW76">
            <v>25</v>
          </cell>
          <cell r="AX76">
            <v>14</v>
          </cell>
          <cell r="AY76">
            <v>3</v>
          </cell>
          <cell r="AZ76">
            <v>0</v>
          </cell>
          <cell r="BC76">
            <v>116568078.19500001</v>
          </cell>
        </row>
        <row r="77">
          <cell r="C77">
            <v>546</v>
          </cell>
          <cell r="D77">
            <v>602</v>
          </cell>
          <cell r="E77">
            <v>745</v>
          </cell>
          <cell r="F77">
            <v>839</v>
          </cell>
          <cell r="G77">
            <v>800</v>
          </cell>
          <cell r="H77">
            <v>750</v>
          </cell>
          <cell r="I77">
            <v>755</v>
          </cell>
          <cell r="J77">
            <v>728</v>
          </cell>
          <cell r="K77">
            <v>755</v>
          </cell>
          <cell r="L77">
            <v>734</v>
          </cell>
          <cell r="M77">
            <v>723</v>
          </cell>
          <cell r="N77">
            <v>671</v>
          </cell>
          <cell r="O77">
            <v>642</v>
          </cell>
          <cell r="P77">
            <v>760</v>
          </cell>
          <cell r="Q77">
            <v>951</v>
          </cell>
          <cell r="R77">
            <v>985</v>
          </cell>
          <cell r="S77">
            <v>999</v>
          </cell>
          <cell r="T77">
            <v>954</v>
          </cell>
          <cell r="U77">
            <v>961</v>
          </cell>
          <cell r="V77">
            <v>981</v>
          </cell>
          <cell r="W77">
            <v>905</v>
          </cell>
          <cell r="X77">
            <v>954</v>
          </cell>
          <cell r="Y77">
            <v>915</v>
          </cell>
          <cell r="Z77">
            <v>809</v>
          </cell>
          <cell r="AA77">
            <v>809</v>
          </cell>
          <cell r="AB77">
            <v>874</v>
          </cell>
          <cell r="AC77">
            <v>1144</v>
          </cell>
          <cell r="AD77">
            <v>1164</v>
          </cell>
          <cell r="AE77">
            <v>1086</v>
          </cell>
          <cell r="AF77">
            <v>939</v>
          </cell>
          <cell r="AG77">
            <v>937</v>
          </cell>
          <cell r="AH77">
            <v>926</v>
          </cell>
          <cell r="AI77">
            <v>818</v>
          </cell>
          <cell r="AJ77">
            <v>813</v>
          </cell>
          <cell r="AK77">
            <v>745</v>
          </cell>
          <cell r="AL77">
            <v>668</v>
          </cell>
          <cell r="AM77">
            <v>644</v>
          </cell>
          <cell r="AN77">
            <v>698</v>
          </cell>
          <cell r="AO77">
            <v>867</v>
          </cell>
          <cell r="AP77">
            <v>960</v>
          </cell>
          <cell r="AQ77">
            <v>851</v>
          </cell>
          <cell r="AR77">
            <v>783</v>
          </cell>
          <cell r="AS77">
            <v>823</v>
          </cell>
          <cell r="AT77">
            <v>688</v>
          </cell>
          <cell r="AU77">
            <v>667</v>
          </cell>
          <cell r="AV77">
            <v>598</v>
          </cell>
          <cell r="AW77">
            <v>539</v>
          </cell>
          <cell r="AX77">
            <v>391</v>
          </cell>
          <cell r="AY77">
            <v>271</v>
          </cell>
          <cell r="AZ77">
            <v>142</v>
          </cell>
          <cell r="BC77">
            <v>1.5976317624999985</v>
          </cell>
        </row>
        <row r="78">
          <cell r="C78">
            <v>2.8817227001636143E-2</v>
          </cell>
          <cell r="D78">
            <v>3.0511910795742524E-2</v>
          </cell>
          <cell r="E78">
            <v>3.6551859483858307E-2</v>
          </cell>
          <cell r="F78">
            <v>3.9648409810500447E-2</v>
          </cell>
          <cell r="G78">
            <v>3.6434849933961837E-2</v>
          </cell>
          <cell r="H78">
            <v>3.2969931422542641E-2</v>
          </cell>
          <cell r="I78">
            <v>3.1969850948509487E-2</v>
          </cell>
          <cell r="J78">
            <v>2.9726418946508779E-2</v>
          </cell>
          <cell r="K78">
            <v>2.9923506797193928E-2</v>
          </cell>
          <cell r="L78">
            <v>2.8435284546546313E-2</v>
          </cell>
          <cell r="M78">
            <v>2.7352173419589149E-2</v>
          </cell>
          <cell r="N78">
            <v>2.4851851851851851E-2</v>
          </cell>
          <cell r="O78">
            <v>2.316769513911443E-2</v>
          </cell>
          <cell r="P78">
            <v>2.6632091670462908E-2</v>
          </cell>
          <cell r="Q78">
            <v>3.2561802369376155E-2</v>
          </cell>
          <cell r="R78">
            <v>3.2980646889439497E-2</v>
          </cell>
          <cell r="S78">
            <v>3.2740143545374099E-2</v>
          </cell>
          <cell r="T78">
            <v>3.0668338316134632E-2</v>
          </cell>
          <cell r="U78">
            <v>3.0303985872855703E-2</v>
          </cell>
          <cell r="V78">
            <v>3.0391276061835868E-2</v>
          </cell>
          <cell r="W78">
            <v>2.7535217695560898E-2</v>
          </cell>
          <cell r="X78">
            <v>2.8499731134611937E-2</v>
          </cell>
          <cell r="Y78">
            <v>2.6818688082537078E-2</v>
          </cell>
          <cell r="Z78">
            <v>2.3344394748232578E-2</v>
          </cell>
          <cell r="AA78">
            <v>2.2936690198746845E-2</v>
          </cell>
          <cell r="AB78">
            <v>2.42078440062043E-2</v>
          </cell>
          <cell r="AC78">
            <v>3.0908894412622932E-2</v>
          </cell>
          <cell r="AD78">
            <v>3.0666280264509842E-2</v>
          </cell>
          <cell r="AE78">
            <v>2.8007014648236021E-2</v>
          </cell>
          <cell r="AF78">
            <v>2.3751106614392312E-2</v>
          </cell>
          <cell r="AG78">
            <v>2.3189051401984805E-2</v>
          </cell>
          <cell r="AH78">
            <v>2.2434344413218336E-2</v>
          </cell>
          <cell r="AI78">
            <v>1.9430390270552746E-2</v>
          </cell>
          <cell r="AJ78">
            <v>1.8891160888558415E-2</v>
          </cell>
          <cell r="AK78">
            <v>1.6945682831407516E-2</v>
          </cell>
          <cell r="AL78">
            <v>1.4896748583916864E-2</v>
          </cell>
          <cell r="AM78">
            <v>1.4032946918852958E-2</v>
          </cell>
          <cell r="AN78">
            <v>1.4901157081251868E-2</v>
          </cell>
          <cell r="AO78">
            <v>1.8065887353878853E-2</v>
          </cell>
          <cell r="AP78">
            <v>1.9499116446286029E-2</v>
          </cell>
          <cell r="AQ78">
            <v>1.7016256423586812E-2</v>
          </cell>
          <cell r="AR78">
            <v>1.5407319952774497E-2</v>
          </cell>
          <cell r="AS78">
            <v>1.5909837808579328E-2</v>
          </cell>
          <cell r="AT78">
            <v>1.3099272685731694E-2</v>
          </cell>
          <cell r="AU78">
            <v>1.2500937101731764E-2</v>
          </cell>
          <cell r="AV78">
            <v>1.1033617476659655E-2</v>
          </cell>
          <cell r="AW78">
            <v>9.7887873889907929E-3</v>
          </cell>
          <cell r="AX78">
            <v>6.988382484361037E-3</v>
          </cell>
          <cell r="AY78">
            <v>4.7706228215329367E-3</v>
          </cell>
          <cell r="AZ78">
            <v>2.9960966346661041E-3</v>
          </cell>
          <cell r="BC78">
            <v>9.584854826472762E-2</v>
          </cell>
        </row>
        <row r="79">
          <cell r="C79" t="e">
            <v>#REF!</v>
          </cell>
          <cell r="D79" t="e">
            <v>#REF!</v>
          </cell>
          <cell r="E79" t="e">
            <v>#REF!</v>
          </cell>
          <cell r="F79" t="e">
            <v>#REF!</v>
          </cell>
          <cell r="G79" t="e">
            <v>#REF!</v>
          </cell>
          <cell r="H79" t="e">
            <v>#REF!</v>
          </cell>
          <cell r="I79" t="e">
            <v>#REF!</v>
          </cell>
          <cell r="J79" t="e">
            <v>#REF!</v>
          </cell>
          <cell r="K79" t="e">
            <v>#REF!</v>
          </cell>
          <cell r="L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cell r="Z79" t="e">
            <v>#REF!</v>
          </cell>
          <cell r="AA79" t="e">
            <v>#REF!</v>
          </cell>
          <cell r="AB79" t="e">
            <v>#REF!</v>
          </cell>
          <cell r="AC79" t="e">
            <v>#REF!</v>
          </cell>
          <cell r="AD79" t="e">
            <v>#REF!</v>
          </cell>
          <cell r="AE79" t="e">
            <v>#REF!</v>
          </cell>
          <cell r="AF79" t="e">
            <v>#REF!</v>
          </cell>
          <cell r="AG79" t="e">
            <v>#REF!</v>
          </cell>
          <cell r="AH79" t="e">
            <v>#REF!</v>
          </cell>
          <cell r="AI79" t="e">
            <v>#REF!</v>
          </cell>
          <cell r="AJ79" t="e">
            <v>#REF!</v>
          </cell>
          <cell r="AK79" t="e">
            <v>#REF!</v>
          </cell>
          <cell r="AL79" t="e">
            <v>#REF!</v>
          </cell>
          <cell r="AM79" t="e">
            <v>#REF!</v>
          </cell>
          <cell r="AN79" t="e">
            <v>#REF!</v>
          </cell>
          <cell r="AO79" t="e">
            <v>#REF!</v>
          </cell>
          <cell r="AP79" t="e">
            <v>#REF!</v>
          </cell>
          <cell r="AQ79" t="e">
            <v>#REF!</v>
          </cell>
          <cell r="AR79" t="e">
            <v>#REF!</v>
          </cell>
          <cell r="AS79" t="e">
            <v>#REF!</v>
          </cell>
          <cell r="AT79" t="e">
            <v>#REF!</v>
          </cell>
          <cell r="AU79" t="e">
            <v>#REF!</v>
          </cell>
          <cell r="AV79" t="e">
            <v>#REF!</v>
          </cell>
          <cell r="AW79" t="e">
            <v>#REF!</v>
          </cell>
          <cell r="AX79" t="e">
            <v>#REF!</v>
          </cell>
          <cell r="AY79" t="e">
            <v>#REF!</v>
          </cell>
          <cell r="AZ79" t="e">
            <v>#REF!</v>
          </cell>
        </row>
        <row r="81">
          <cell r="C81">
            <v>3988671.5</v>
          </cell>
          <cell r="D81">
            <v>4480555.6399999997</v>
          </cell>
          <cell r="E81">
            <v>5492769.4500000002</v>
          </cell>
          <cell r="F81">
            <v>6408275.21</v>
          </cell>
          <cell r="G81">
            <v>6506308</v>
          </cell>
          <cell r="H81">
            <v>6030608.21</v>
          </cell>
          <cell r="I81">
            <v>6609175.5199999996</v>
          </cell>
          <cell r="J81">
            <v>6270036.1500000004</v>
          </cell>
          <cell r="K81">
            <v>6526186.5899999999</v>
          </cell>
          <cell r="L81">
            <v>6539908.0300000003</v>
          </cell>
          <cell r="M81">
            <v>6887848.7400000002</v>
          </cell>
          <cell r="N81">
            <v>6697455.7199999997</v>
          </cell>
          <cell r="O81">
            <v>6245225.7599999998</v>
          </cell>
          <cell r="P81">
            <v>7351655.4800000004</v>
          </cell>
          <cell r="Q81">
            <v>9056884.3599999994</v>
          </cell>
          <cell r="R81">
            <v>9927320.3000000007</v>
          </cell>
          <cell r="S81">
            <v>10234144.23</v>
          </cell>
          <cell r="T81">
            <v>9751805.1799999997</v>
          </cell>
          <cell r="U81">
            <v>9247732</v>
          </cell>
          <cell r="V81">
            <v>10008532.1</v>
          </cell>
          <cell r="W81">
            <v>9374209.6500000004</v>
          </cell>
          <cell r="X81">
            <v>10177916.140000001</v>
          </cell>
          <cell r="Y81">
            <v>9757061.4399999995</v>
          </cell>
          <cell r="Z81">
            <v>8780530.7300000004</v>
          </cell>
          <cell r="AA81">
            <v>9187760.8100000005</v>
          </cell>
          <cell r="AB81">
            <v>9382151.3300000001</v>
          </cell>
          <cell r="AC81">
            <v>12233794.82</v>
          </cell>
          <cell r="AD81">
            <v>13568329.33</v>
          </cell>
          <cell r="AE81">
            <v>13389178.32</v>
          </cell>
          <cell r="AF81">
            <v>11597026.630000001</v>
          </cell>
          <cell r="AG81">
            <v>11539045.859999999</v>
          </cell>
          <cell r="AH81">
            <v>11029975.99</v>
          </cell>
          <cell r="AI81">
            <v>9676000.1500000004</v>
          </cell>
          <cell r="AJ81">
            <v>10374793.08</v>
          </cell>
          <cell r="AK81">
            <v>9436830.1699999999</v>
          </cell>
          <cell r="AL81">
            <v>8345667.6500000004</v>
          </cell>
          <cell r="AM81">
            <v>8308228.1699999999</v>
          </cell>
          <cell r="AN81">
            <v>8291883.9400000004</v>
          </cell>
          <cell r="AO81">
            <v>10196283.85</v>
          </cell>
          <cell r="AP81">
            <v>11806164.92</v>
          </cell>
          <cell r="AQ81">
            <v>10885922.43</v>
          </cell>
          <cell r="AR81">
            <v>9938380.7300000004</v>
          </cell>
          <cell r="AS81">
            <v>11114284.41</v>
          </cell>
          <cell r="AT81">
            <v>8901896.5800000001</v>
          </cell>
          <cell r="AU81">
            <v>8773751.6300000008</v>
          </cell>
          <cell r="AV81">
            <v>7953827.2999999998</v>
          </cell>
          <cell r="AW81">
            <v>7741092.3099999996</v>
          </cell>
          <cell r="AX81">
            <v>5344536.05</v>
          </cell>
          <cell r="AY81">
            <v>4100357.17</v>
          </cell>
          <cell r="AZ81">
            <v>2457595.27</v>
          </cell>
        </row>
        <row r="82">
          <cell r="C82">
            <v>847292.76</v>
          </cell>
          <cell r="D82">
            <v>1138954.42</v>
          </cell>
          <cell r="E82">
            <v>1425952.08</v>
          </cell>
          <cell r="F82">
            <v>1400631.61</v>
          </cell>
          <cell r="G82">
            <v>1511146.18</v>
          </cell>
          <cell r="H82">
            <v>1657231.17</v>
          </cell>
          <cell r="I82">
            <v>1374642.32</v>
          </cell>
          <cell r="J82">
            <v>1496275.23</v>
          </cell>
          <cell r="K82">
            <v>1600134.66</v>
          </cell>
          <cell r="L82">
            <v>1774304.18</v>
          </cell>
          <cell r="M82">
            <v>1561037.58</v>
          </cell>
          <cell r="N82">
            <v>1354110.54</v>
          </cell>
          <cell r="O82">
            <v>1502725.94</v>
          </cell>
          <cell r="P82">
            <v>2045540.36</v>
          </cell>
          <cell r="Q82">
            <v>2888725.05</v>
          </cell>
          <cell r="R82">
            <v>2752669.69</v>
          </cell>
          <cell r="S82">
            <v>2718217.8</v>
          </cell>
          <cell r="T82">
            <v>2692890.24</v>
          </cell>
          <cell r="U82">
            <v>3608413.72</v>
          </cell>
          <cell r="V82">
            <v>3333937.55</v>
          </cell>
          <cell r="W82">
            <v>3117049.78</v>
          </cell>
          <cell r="X82">
            <v>3434187.66</v>
          </cell>
          <cell r="Y82">
            <v>3223492.93</v>
          </cell>
          <cell r="Z82">
            <v>3198110.1</v>
          </cell>
          <cell r="AA82">
            <v>2562222.9700000002</v>
          </cell>
          <cell r="AB82">
            <v>3337500.2</v>
          </cell>
          <cell r="AC82">
            <v>4732483.47</v>
          </cell>
          <cell r="AD82">
            <v>4231273.72</v>
          </cell>
          <cell r="AE82">
            <v>3662513</v>
          </cell>
          <cell r="AF82">
            <v>2851128.96</v>
          </cell>
          <cell r="AG82">
            <v>2727196.67</v>
          </cell>
          <cell r="AH82">
            <v>2996253.14</v>
          </cell>
          <cell r="AI82">
            <v>2961160</v>
          </cell>
          <cell r="AJ82">
            <v>2579347.34</v>
          </cell>
          <cell r="AK82">
            <v>2402802.1</v>
          </cell>
          <cell r="AL82">
            <v>2431294.5</v>
          </cell>
          <cell r="AM82">
            <v>2201035.52</v>
          </cell>
          <cell r="AN82">
            <v>2664592.41</v>
          </cell>
          <cell r="AO82">
            <v>3605616.7</v>
          </cell>
          <cell r="AP82">
            <v>3598699.97</v>
          </cell>
          <cell r="AQ82">
            <v>3500832.97</v>
          </cell>
          <cell r="AR82">
            <v>3049070.14</v>
          </cell>
          <cell r="AS82">
            <v>2812179.04</v>
          </cell>
          <cell r="AT82">
            <v>2645129.44</v>
          </cell>
          <cell r="AU82">
            <v>2433442.39</v>
          </cell>
          <cell r="AV82">
            <v>2319922.1800000002</v>
          </cell>
          <cell r="AW82">
            <v>1407899.86</v>
          </cell>
          <cell r="AX82">
            <v>1113357.97</v>
          </cell>
          <cell r="AY82">
            <v>613603.15</v>
          </cell>
          <cell r="AZ82">
            <v>47786.68</v>
          </cell>
        </row>
        <row r="83">
          <cell r="C83">
            <v>96909.23</v>
          </cell>
          <cell r="D83">
            <v>194007.85</v>
          </cell>
          <cell r="E83">
            <v>258692.76</v>
          </cell>
          <cell r="F83">
            <v>294184.40999999997</v>
          </cell>
          <cell r="G83">
            <v>310006.38</v>
          </cell>
          <cell r="H83">
            <v>254796.39</v>
          </cell>
          <cell r="I83">
            <v>305122.42</v>
          </cell>
          <cell r="J83">
            <v>312476.46999999997</v>
          </cell>
          <cell r="K83">
            <v>477659.93</v>
          </cell>
          <cell r="L83">
            <v>530938.92000000004</v>
          </cell>
          <cell r="M83">
            <v>395988.19</v>
          </cell>
          <cell r="N83">
            <v>396609.17</v>
          </cell>
          <cell r="O83">
            <v>396203.04</v>
          </cell>
          <cell r="P83">
            <v>580750.24</v>
          </cell>
          <cell r="Q83">
            <v>627094.56000000006</v>
          </cell>
          <cell r="R83">
            <v>689392.16</v>
          </cell>
          <cell r="S83">
            <v>809537.49</v>
          </cell>
          <cell r="T83">
            <v>1017432.73</v>
          </cell>
          <cell r="U83">
            <v>919880.17</v>
          </cell>
          <cell r="V83">
            <v>945782.46</v>
          </cell>
          <cell r="W83">
            <v>977461.41</v>
          </cell>
          <cell r="X83">
            <v>750428.27</v>
          </cell>
          <cell r="Y83">
            <v>1077557.3500000001</v>
          </cell>
          <cell r="Z83">
            <v>917096.71</v>
          </cell>
          <cell r="AA83">
            <v>1115631.73</v>
          </cell>
          <cell r="AB83">
            <v>1335455.05</v>
          </cell>
          <cell r="AC83">
            <v>1771178</v>
          </cell>
          <cell r="AD83">
            <v>1470933.3</v>
          </cell>
          <cell r="AE83">
            <v>864517.95</v>
          </cell>
          <cell r="AF83">
            <v>1059058.71</v>
          </cell>
          <cell r="AG83">
            <v>874918.03</v>
          </cell>
          <cell r="AH83">
            <v>1085655.6200000001</v>
          </cell>
          <cell r="AI83">
            <v>805088.26</v>
          </cell>
          <cell r="AJ83">
            <v>1046267.19</v>
          </cell>
          <cell r="AK83">
            <v>1076239.1000000001</v>
          </cell>
          <cell r="AL83">
            <v>709485.72</v>
          </cell>
          <cell r="AM83">
            <v>764996.3</v>
          </cell>
          <cell r="AN83">
            <v>1118716.48</v>
          </cell>
          <cell r="AO83">
            <v>1438499.02</v>
          </cell>
          <cell r="AP83">
            <v>1369782.92</v>
          </cell>
          <cell r="AQ83">
            <v>1088822.76</v>
          </cell>
          <cell r="AR83">
            <v>1069873.1299999999</v>
          </cell>
          <cell r="AS83">
            <v>835068.67</v>
          </cell>
          <cell r="AT83">
            <v>827469.81</v>
          </cell>
          <cell r="AU83">
            <v>1005207.1</v>
          </cell>
          <cell r="AV83">
            <v>583690.92000000004</v>
          </cell>
          <cell r="AW83">
            <v>439681.77</v>
          </cell>
          <cell r="AX83">
            <v>250030.3</v>
          </cell>
          <cell r="AY83">
            <v>50620.07</v>
          </cell>
          <cell r="AZ83">
            <v>0</v>
          </cell>
        </row>
        <row r="84">
          <cell r="C84">
            <v>4932873.49</v>
          </cell>
          <cell r="D84">
            <v>5813517.9099999992</v>
          </cell>
          <cell r="E84">
            <v>7177414.29</v>
          </cell>
          <cell r="F84">
            <v>8103091.2300000004</v>
          </cell>
          <cell r="G84">
            <v>8327460.5599999996</v>
          </cell>
          <cell r="H84">
            <v>7942635.7699999996</v>
          </cell>
          <cell r="I84">
            <v>8288940.2599999998</v>
          </cell>
          <cell r="J84">
            <v>8078787.8500000006</v>
          </cell>
          <cell r="K84">
            <v>8603981.1799999997</v>
          </cell>
          <cell r="L84">
            <v>8845151.1300000008</v>
          </cell>
          <cell r="M84">
            <v>8844874.5099999998</v>
          </cell>
          <cell r="N84">
            <v>8448175.4299999997</v>
          </cell>
          <cell r="O84">
            <v>8144154.7399999993</v>
          </cell>
          <cell r="P84">
            <v>9977946.0800000001</v>
          </cell>
          <cell r="Q84">
            <v>12572703.970000001</v>
          </cell>
          <cell r="R84">
            <v>13369382.15</v>
          </cell>
          <cell r="S84">
            <v>13761899.520000001</v>
          </cell>
          <cell r="T84">
            <v>13462128.15</v>
          </cell>
          <cell r="U84">
            <v>13776025.890000001</v>
          </cell>
          <cell r="V84">
            <v>14288252.109999999</v>
          </cell>
          <cell r="W84">
            <v>13468720.84</v>
          </cell>
          <cell r="X84">
            <v>14362532.07</v>
          </cell>
          <cell r="Y84">
            <v>14058111.719999999</v>
          </cell>
          <cell r="Z84">
            <v>12895737.539999999</v>
          </cell>
          <cell r="AA84">
            <v>12865615.510000002</v>
          </cell>
          <cell r="AB84">
            <v>14055106.580000002</v>
          </cell>
          <cell r="AC84">
            <v>18737456.289999999</v>
          </cell>
          <cell r="AD84">
            <v>19270536.350000001</v>
          </cell>
          <cell r="AE84">
            <v>17916209.27</v>
          </cell>
          <cell r="AF84">
            <v>15507214.300000001</v>
          </cell>
          <cell r="AG84">
            <v>15141160.559999999</v>
          </cell>
          <cell r="AH84">
            <v>15111884.75</v>
          </cell>
          <cell r="AI84">
            <v>13442248.41</v>
          </cell>
          <cell r="AJ84">
            <v>14000407.609999999</v>
          </cell>
          <cell r="AK84">
            <v>12915871.369999999</v>
          </cell>
          <cell r="AL84">
            <v>11486447.870000001</v>
          </cell>
          <cell r="AM84">
            <v>11274259.99</v>
          </cell>
          <cell r="AN84">
            <v>12075192.830000002</v>
          </cell>
          <cell r="AO84">
            <v>15240399.57</v>
          </cell>
          <cell r="AP84">
            <v>16774647.810000001</v>
          </cell>
          <cell r="AQ84">
            <v>15475578.16</v>
          </cell>
          <cell r="AR84">
            <v>14057324</v>
          </cell>
          <cell r="AS84">
            <v>14761532.119999999</v>
          </cell>
          <cell r="AT84">
            <v>12374495.83</v>
          </cell>
          <cell r="AU84">
            <v>12212401.120000001</v>
          </cell>
          <cell r="AV84">
            <v>10857440.4</v>
          </cell>
          <cell r="AW84">
            <v>9588673.9399999995</v>
          </cell>
          <cell r="AX84">
            <v>6707924.3199999994</v>
          </cell>
          <cell r="AY84">
            <v>4764580.3900000006</v>
          </cell>
          <cell r="AZ84">
            <v>2505381.9500000002</v>
          </cell>
        </row>
        <row r="85">
          <cell r="C85">
            <v>4.415041616872329E-2</v>
          </cell>
          <cell r="D85">
            <v>4.7366072684832901E-2</v>
          </cell>
          <cell r="E85">
            <v>5.4151020460700458E-2</v>
          </cell>
          <cell r="F85">
            <v>5.6563213085517511E-2</v>
          </cell>
          <cell r="G85">
            <v>5.4023346969298315E-2</v>
          </cell>
          <cell r="H85">
            <v>4.8098453960067448E-2</v>
          </cell>
          <cell r="I85">
            <v>4.6915896436545049E-2</v>
          </cell>
          <cell r="J85">
            <v>4.2734114430274223E-2</v>
          </cell>
          <cell r="K85">
            <v>4.2458495651721946E-2</v>
          </cell>
          <cell r="L85">
            <v>4.0996146622366801E-2</v>
          </cell>
          <cell r="M85">
            <v>3.8466613259515441E-2</v>
          </cell>
          <cell r="N85">
            <v>3.4713066831263184E-2</v>
          </cell>
          <cell r="O85">
            <v>3.1438527537833764E-2</v>
          </cell>
          <cell r="P85">
            <v>3.610944231715605E-2</v>
          </cell>
          <cell r="Q85">
            <v>4.3235222448826389E-2</v>
          </cell>
          <cell r="R85">
            <v>4.375925428140439E-2</v>
          </cell>
          <cell r="S85">
            <v>4.2817623874772594E-2</v>
          </cell>
          <cell r="T85">
            <v>3.9965636735018253E-2</v>
          </cell>
          <cell r="U85">
            <v>3.9015615886031231E-2</v>
          </cell>
          <cell r="V85">
            <v>3.87346383914281E-2</v>
          </cell>
          <cell r="W85">
            <v>3.4919368126780113E-2</v>
          </cell>
          <cell r="X85">
            <v>3.5603503590842314E-2</v>
          </cell>
          <cell r="Y85">
            <v>3.3289540762416164E-2</v>
          </cell>
          <cell r="Z85">
            <v>2.9361822615886192E-2</v>
          </cell>
          <cell r="AA85">
            <v>2.8120886571148467E-2</v>
          </cell>
          <cell r="AB85">
            <v>2.9440168386763808E-2</v>
          </cell>
          <cell r="AC85">
            <v>3.7740138850598293E-2</v>
          </cell>
          <cell r="AD85">
            <v>3.7307781185314463E-2</v>
          </cell>
          <cell r="AE85">
            <v>3.3392286106438143E-2</v>
          </cell>
          <cell r="AF85">
            <v>2.7912553508749712E-2</v>
          </cell>
          <cell r="AG85">
            <v>2.6233151934623191E-2</v>
          </cell>
          <cell r="AH85">
            <v>2.5216510901217855E-2</v>
          </cell>
          <cell r="AI85">
            <v>2.1617245065191689E-2</v>
          </cell>
          <cell r="AJ85">
            <v>2.1666848315873115E-2</v>
          </cell>
          <cell r="AK85">
            <v>1.923195433925488E-2</v>
          </cell>
          <cell r="AL85">
            <v>1.6464148971554845E-2</v>
          </cell>
          <cell r="AM85">
            <v>1.5528804085262726E-2</v>
          </cell>
          <cell r="AN85">
            <v>1.6036063558428834E-2</v>
          </cell>
          <cell r="AO85">
            <v>1.9528599849323463E-2</v>
          </cell>
          <cell r="AP85">
            <v>2.0764580674524923E-2</v>
          </cell>
          <cell r="AQ85">
            <v>1.8538916444885735E-2</v>
          </cell>
          <cell r="AR85">
            <v>1.629304885276843E-2</v>
          </cell>
          <cell r="AS85">
            <v>1.6522098157489704E-2</v>
          </cell>
          <cell r="AT85">
            <v>1.3436296611157087E-2</v>
          </cell>
          <cell r="AU85">
            <v>1.2835876610038363E-2</v>
          </cell>
          <cell r="AV85">
            <v>1.10569392042104E-2</v>
          </cell>
          <cell r="AW85">
            <v>9.4646233242233133E-3</v>
          </cell>
          <cell r="AX85">
            <v>6.414218442297487E-3</v>
          </cell>
          <cell r="AY85">
            <v>4.4162992415304938E-3</v>
          </cell>
          <cell r="AZ85">
            <v>2.2601331579237098E-3</v>
          </cell>
        </row>
        <row r="87">
          <cell r="C87">
            <v>11311052.34</v>
          </cell>
          <cell r="D87">
            <v>11311052.34</v>
          </cell>
          <cell r="E87">
            <v>11311052.34</v>
          </cell>
          <cell r="F87">
            <v>11311052.34</v>
          </cell>
          <cell r="G87">
            <v>11311052.34</v>
          </cell>
          <cell r="H87">
            <v>11311052.34</v>
          </cell>
          <cell r="I87">
            <v>11311052.34</v>
          </cell>
          <cell r="J87">
            <v>11311052.34</v>
          </cell>
          <cell r="K87">
            <v>11311052.34</v>
          </cell>
          <cell r="L87">
            <v>11311052.34</v>
          </cell>
          <cell r="M87">
            <v>11311052.34</v>
          </cell>
          <cell r="N87">
            <v>11311052.34</v>
          </cell>
          <cell r="O87">
            <v>11311052.34</v>
          </cell>
          <cell r="P87">
            <v>11311052.34</v>
          </cell>
          <cell r="Q87">
            <v>11311052.34</v>
          </cell>
          <cell r="R87">
            <v>11311052.34</v>
          </cell>
          <cell r="S87">
            <v>11311052.34</v>
          </cell>
          <cell r="T87">
            <v>11311052.34</v>
          </cell>
          <cell r="U87">
            <v>11311052.34</v>
          </cell>
          <cell r="V87">
            <v>11311052.34</v>
          </cell>
          <cell r="W87">
            <v>11311052.34</v>
          </cell>
          <cell r="X87">
            <v>11311052.34</v>
          </cell>
          <cell r="Y87">
            <v>11311052.34</v>
          </cell>
          <cell r="Z87">
            <v>11311052.34</v>
          </cell>
          <cell r="AA87">
            <v>11311052.34</v>
          </cell>
          <cell r="AB87">
            <v>11311052.34</v>
          </cell>
          <cell r="AC87">
            <v>11311052.34</v>
          </cell>
          <cell r="AD87">
            <v>11311052.34</v>
          </cell>
          <cell r="AE87">
            <v>11311052.34</v>
          </cell>
          <cell r="AF87">
            <v>11311052.34</v>
          </cell>
          <cell r="AG87">
            <v>11311052.34</v>
          </cell>
          <cell r="AH87">
            <v>11311052.34</v>
          </cell>
          <cell r="AI87">
            <v>11311052.34</v>
          </cell>
          <cell r="AJ87">
            <v>11311052.34</v>
          </cell>
          <cell r="AK87">
            <v>11311052.34</v>
          </cell>
          <cell r="AL87">
            <v>11311052.34</v>
          </cell>
          <cell r="AM87">
            <v>11311052.34</v>
          </cell>
          <cell r="AN87">
            <v>11311052.34</v>
          </cell>
          <cell r="AO87">
            <v>11311052.34</v>
          </cell>
          <cell r="AP87">
            <v>11311052.34</v>
          </cell>
          <cell r="AQ87">
            <v>11311052.34</v>
          </cell>
          <cell r="AR87">
            <v>11311052.34</v>
          </cell>
          <cell r="AS87">
            <v>11311052.34</v>
          </cell>
          <cell r="AT87">
            <v>11311052.34</v>
          </cell>
          <cell r="AU87">
            <v>11311052.34</v>
          </cell>
          <cell r="AV87">
            <v>11311052.34</v>
          </cell>
          <cell r="AW87">
            <v>11311052.34</v>
          </cell>
          <cell r="AX87">
            <v>11311052.34</v>
          </cell>
          <cell r="AY87">
            <v>11311052.34</v>
          </cell>
          <cell r="AZ87">
            <v>9254607.4832999986</v>
          </cell>
        </row>
        <row r="89">
          <cell r="C89">
            <v>111728810.68597493</v>
          </cell>
          <cell r="D89">
            <v>11311052.340000004</v>
          </cell>
          <cell r="E89">
            <v>11311052.340000004</v>
          </cell>
          <cell r="F89">
            <v>11311052.340000004</v>
          </cell>
          <cell r="G89">
            <v>11311052.340000004</v>
          </cell>
          <cell r="H89">
            <v>11311052.340000004</v>
          </cell>
          <cell r="I89">
            <v>11311052.340000004</v>
          </cell>
          <cell r="J89">
            <v>11311052.340000004</v>
          </cell>
          <cell r="K89">
            <v>11311052.340000004</v>
          </cell>
          <cell r="L89">
            <v>11311052.340000004</v>
          </cell>
          <cell r="M89">
            <v>11311052.340000004</v>
          </cell>
          <cell r="N89">
            <v>11311052.340000004</v>
          </cell>
          <cell r="O89">
            <v>11311052.340000004</v>
          </cell>
          <cell r="P89">
            <v>11311052.340000004</v>
          </cell>
          <cell r="Q89">
            <v>11311052.339999974</v>
          </cell>
          <cell r="R89">
            <v>11311052.339999974</v>
          </cell>
          <cell r="S89">
            <v>11311052.339999974</v>
          </cell>
          <cell r="T89">
            <v>11311052.339999974</v>
          </cell>
          <cell r="U89">
            <v>11311052.339999974</v>
          </cell>
          <cell r="V89">
            <v>11311052.339999974</v>
          </cell>
          <cell r="W89">
            <v>11311052.339999974</v>
          </cell>
          <cell r="X89">
            <v>11311052.339999974</v>
          </cell>
          <cell r="Y89">
            <v>11311052.339999974</v>
          </cell>
          <cell r="Z89">
            <v>11311052.339999974</v>
          </cell>
          <cell r="AA89">
            <v>11311052.339999974</v>
          </cell>
          <cell r="AB89">
            <v>11311052.339999974</v>
          </cell>
          <cell r="AC89">
            <v>11311052.339999974</v>
          </cell>
          <cell r="AD89">
            <v>11311052.339999974</v>
          </cell>
          <cell r="AE89">
            <v>11311052.339999974</v>
          </cell>
          <cell r="AF89">
            <v>11311052.340000033</v>
          </cell>
          <cell r="AG89">
            <v>11311052.340000033</v>
          </cell>
          <cell r="AH89">
            <v>11311052.340000033</v>
          </cell>
          <cell r="AI89">
            <v>11311052.340000033</v>
          </cell>
          <cell r="AJ89">
            <v>11311052.340000033</v>
          </cell>
          <cell r="AK89">
            <v>11311052.340000033</v>
          </cell>
          <cell r="AL89">
            <v>11311052.340000033</v>
          </cell>
          <cell r="AM89">
            <v>11311052.340000033</v>
          </cell>
          <cell r="AN89">
            <v>11311052.340000033</v>
          </cell>
          <cell r="AO89">
            <v>11311052.340000033</v>
          </cell>
          <cell r="AP89">
            <v>11311052.340000033</v>
          </cell>
          <cell r="AQ89">
            <v>11311052.340000033</v>
          </cell>
          <cell r="AR89">
            <v>11311052.340000033</v>
          </cell>
          <cell r="AS89">
            <v>11311052.340000033</v>
          </cell>
          <cell r="AT89">
            <v>11311052.340000033</v>
          </cell>
          <cell r="AU89">
            <v>11311052.340000033</v>
          </cell>
          <cell r="AV89">
            <v>11237495.757215023</v>
          </cell>
          <cell r="AW89">
            <v>9308601.8470859528</v>
          </cell>
          <cell r="AX89">
            <v>7333945.353864789</v>
          </cell>
          <cell r="AY89">
            <v>4771735.7087235451</v>
          </cell>
          <cell r="AZ89">
            <v>1005358.6458127499</v>
          </cell>
        </row>
        <row r="92">
          <cell r="C92">
            <v>-1.6763124222052284E-10</v>
          </cell>
          <cell r="D92">
            <v>2827763.08</v>
          </cell>
          <cell r="E92">
            <v>2827763.08</v>
          </cell>
          <cell r="F92">
            <v>2827763.08</v>
          </cell>
          <cell r="G92">
            <v>2827763.08</v>
          </cell>
          <cell r="H92">
            <v>2827763.08</v>
          </cell>
          <cell r="I92">
            <v>2827763.08</v>
          </cell>
          <cell r="J92">
            <v>2827763.08</v>
          </cell>
          <cell r="K92">
            <v>2827763.08</v>
          </cell>
          <cell r="L92">
            <v>2827763.08</v>
          </cell>
          <cell r="M92">
            <v>2827763.08</v>
          </cell>
          <cell r="N92">
            <v>2827763.08</v>
          </cell>
          <cell r="O92">
            <v>2827763.08</v>
          </cell>
          <cell r="P92">
            <v>2827763.08</v>
          </cell>
          <cell r="Q92">
            <v>2827763.08</v>
          </cell>
          <cell r="R92">
            <v>2827763.08</v>
          </cell>
          <cell r="S92">
            <v>2827763.08</v>
          </cell>
          <cell r="T92">
            <v>2827763.08</v>
          </cell>
          <cell r="U92">
            <v>2827763.08</v>
          </cell>
          <cell r="V92">
            <v>2827763.08</v>
          </cell>
          <cell r="W92">
            <v>2827763.08</v>
          </cell>
          <cell r="X92">
            <v>2827763.08</v>
          </cell>
          <cell r="Y92">
            <v>2829509.84</v>
          </cell>
          <cell r="Z92">
            <v>2829727.65</v>
          </cell>
          <cell r="AA92">
            <v>2830131.19</v>
          </cell>
          <cell r="AB92">
            <v>2830558.4</v>
          </cell>
          <cell r="AC92">
            <v>2831613.62</v>
          </cell>
          <cell r="AD92">
            <v>2832564.86</v>
          </cell>
          <cell r="AE92">
            <v>2833157.62</v>
          </cell>
          <cell r="AF92">
            <v>2834467.86</v>
          </cell>
          <cell r="AG92">
            <v>2834184.08</v>
          </cell>
          <cell r="AH92">
            <v>2833936.15</v>
          </cell>
          <cell r="AI92">
            <v>2833949.22</v>
          </cell>
          <cell r="AJ92">
            <v>2833794.85</v>
          </cell>
          <cell r="AK92">
            <v>2834273.87</v>
          </cell>
          <cell r="AL92">
            <v>2834629.66</v>
          </cell>
          <cell r="AM92">
            <v>2836060.65</v>
          </cell>
          <cell r="AN92">
            <v>2836518.15</v>
          </cell>
          <cell r="AO92">
            <v>2838941</v>
          </cell>
          <cell r="AP92">
            <v>2839554.16</v>
          </cell>
          <cell r="AQ92">
            <v>2839777.3400000003</v>
          </cell>
          <cell r="AR92">
            <v>2840574.24</v>
          </cell>
          <cell r="AS92">
            <v>2839605.92</v>
          </cell>
          <cell r="AT92">
            <v>2840554.7</v>
          </cell>
          <cell r="AU92">
            <v>2840439.61</v>
          </cell>
          <cell r="AV92">
            <v>2840009.4599999995</v>
          </cell>
          <cell r="AW92">
            <v>2840398.0700000003</v>
          </cell>
          <cell r="AX92">
            <v>2840003.46</v>
          </cell>
          <cell r="AY92">
            <v>2838325.6599999997</v>
          </cell>
          <cell r="AZ92">
            <v>2316321.3400000003</v>
          </cell>
        </row>
        <row r="93">
          <cell r="C93">
            <v>392.07</v>
          </cell>
          <cell r="D93">
            <v>364.58</v>
          </cell>
          <cell r="E93">
            <v>447.22</v>
          </cell>
          <cell r="F93">
            <v>436.17</v>
          </cell>
          <cell r="G93">
            <v>471</v>
          </cell>
          <cell r="H93">
            <v>555.30999999999995</v>
          </cell>
          <cell r="I93">
            <v>583.37</v>
          </cell>
          <cell r="J93">
            <v>659.48</v>
          </cell>
          <cell r="K93">
            <v>621.53</v>
          </cell>
          <cell r="L93">
            <v>511.64</v>
          </cell>
          <cell r="M93">
            <v>430.97</v>
          </cell>
          <cell r="N93">
            <v>343.44</v>
          </cell>
          <cell r="O93">
            <v>280.67</v>
          </cell>
          <cell r="P93">
            <v>247.6</v>
          </cell>
          <cell r="Q93">
            <v>307.20999999999998</v>
          </cell>
          <cell r="R93">
            <v>370.22</v>
          </cell>
          <cell r="S93">
            <v>503.56</v>
          </cell>
          <cell r="T93">
            <v>509.32</v>
          </cell>
          <cell r="U93">
            <v>528.67999999999995</v>
          </cell>
          <cell r="V93">
            <v>808.07</v>
          </cell>
          <cell r="W93">
            <v>1013.07</v>
          </cell>
          <cell r="X93">
            <v>1271.92</v>
          </cell>
          <cell r="Y93">
            <v>1746.76</v>
          </cell>
          <cell r="Z93">
            <v>1964.57</v>
          </cell>
          <cell r="AA93">
            <v>2368.11</v>
          </cell>
          <cell r="AB93">
            <v>2795.32</v>
          </cell>
          <cell r="AC93">
            <v>3850.54</v>
          </cell>
          <cell r="AD93">
            <v>4801.78</v>
          </cell>
          <cell r="AE93">
            <v>5394.54</v>
          </cell>
          <cell r="AF93">
            <v>6704.78</v>
          </cell>
          <cell r="AG93">
            <v>6421</v>
          </cell>
          <cell r="AH93">
            <v>6173.07</v>
          </cell>
          <cell r="AI93">
            <v>6186.14</v>
          </cell>
          <cell r="AJ93">
            <v>6031.77</v>
          </cell>
          <cell r="AK93">
            <v>6510.79</v>
          </cell>
          <cell r="AL93">
            <v>6866.58</v>
          </cell>
          <cell r="AM93">
            <v>8297.57</v>
          </cell>
          <cell r="AN93">
            <v>8755.07</v>
          </cell>
          <cell r="AO93">
            <v>11177.92</v>
          </cell>
          <cell r="AP93">
            <v>11791.08</v>
          </cell>
          <cell r="AQ93">
            <v>11539.87</v>
          </cell>
          <cell r="AR93">
            <v>12336.77</v>
          </cell>
          <cell r="AS93">
            <v>12317.23</v>
          </cell>
          <cell r="AT93">
            <v>12791.62</v>
          </cell>
          <cell r="AU93">
            <v>12676.53</v>
          </cell>
          <cell r="AV93">
            <v>12246.38</v>
          </cell>
          <cell r="AW93">
            <v>12634.99</v>
          </cell>
          <cell r="AX93">
            <v>12240.38</v>
          </cell>
          <cell r="AY93">
            <v>10562.58</v>
          </cell>
          <cell r="AZ93">
            <v>2669.47</v>
          </cell>
        </row>
        <row r="94">
          <cell r="C94">
            <v>4.0250867605209351E-3</v>
          </cell>
          <cell r="D94">
            <v>2827763.0838000001</v>
          </cell>
          <cell r="E94">
            <v>2827763.0838000001</v>
          </cell>
          <cell r="F94">
            <v>2827763.0838000001</v>
          </cell>
          <cell r="G94">
            <v>2827763.0838000001</v>
          </cell>
          <cell r="H94">
            <v>2827763.0838000001</v>
          </cell>
          <cell r="I94">
            <v>2827763.0838000001</v>
          </cell>
          <cell r="J94">
            <v>2827763.0838000001</v>
          </cell>
          <cell r="K94">
            <v>2827763.0838000001</v>
          </cell>
          <cell r="L94">
            <v>2827763.0838000001</v>
          </cell>
          <cell r="M94">
            <v>2827763.0838000001</v>
          </cell>
          <cell r="N94">
            <v>2827763.0838000001</v>
          </cell>
          <cell r="O94">
            <v>2827763.0838000001</v>
          </cell>
          <cell r="P94">
            <v>2827763.0838000001</v>
          </cell>
          <cell r="Q94">
            <v>2827763.0838000001</v>
          </cell>
          <cell r="R94">
            <v>2827763.0838000001</v>
          </cell>
          <cell r="S94">
            <v>2827763.0838000001</v>
          </cell>
          <cell r="T94">
            <v>2827763.0838000001</v>
          </cell>
          <cell r="U94">
            <v>2827763.0838000001</v>
          </cell>
          <cell r="V94">
            <v>2827763.0838000001</v>
          </cell>
          <cell r="W94">
            <v>2827763.0838000001</v>
          </cell>
          <cell r="X94">
            <v>2827763.0838000001</v>
          </cell>
          <cell r="Y94">
            <v>2827763.0838000001</v>
          </cell>
          <cell r="Z94">
            <v>2827763.0838000001</v>
          </cell>
          <cell r="AA94">
            <v>2827763.0838000001</v>
          </cell>
          <cell r="AB94">
            <v>2827763.0838000001</v>
          </cell>
          <cell r="AC94">
            <v>2827763.0838000001</v>
          </cell>
          <cell r="AD94">
            <v>2827763.0838000001</v>
          </cell>
          <cell r="AE94">
            <v>2827763.0838000001</v>
          </cell>
          <cell r="AF94">
            <v>2827763.0838000001</v>
          </cell>
          <cell r="AG94">
            <v>2827763.0838000001</v>
          </cell>
          <cell r="AH94">
            <v>2827763.0838000001</v>
          </cell>
          <cell r="AI94">
            <v>2827763.0838000001</v>
          </cell>
          <cell r="AJ94">
            <v>2827763.0838000001</v>
          </cell>
          <cell r="AK94">
            <v>2827763.0838000001</v>
          </cell>
          <cell r="AL94">
            <v>2827763.0838000001</v>
          </cell>
          <cell r="AM94">
            <v>2827763.0838000001</v>
          </cell>
          <cell r="AN94">
            <v>2827763.0838000001</v>
          </cell>
          <cell r="AO94">
            <v>2827763.0838000001</v>
          </cell>
          <cell r="AP94">
            <v>2827763.0838000001</v>
          </cell>
          <cell r="AQ94">
            <v>2827763.0838000001</v>
          </cell>
          <cell r="AR94">
            <v>2827763.0838000001</v>
          </cell>
          <cell r="AS94">
            <v>2827763.0838000001</v>
          </cell>
          <cell r="AT94">
            <v>2827763.0838000001</v>
          </cell>
          <cell r="AU94">
            <v>2827763.0838000001</v>
          </cell>
          <cell r="AV94">
            <v>2827763.0838000001</v>
          </cell>
          <cell r="AW94">
            <v>2827763.0838000001</v>
          </cell>
          <cell r="AX94">
            <v>2827763.0838000001</v>
          </cell>
          <cell r="AY94">
            <v>2827762.5</v>
          </cell>
          <cell r="AZ94">
            <v>2313651.8708249996</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1431.9000000000233</v>
          </cell>
          <cell r="AY96">
            <v>828875.07000001788</v>
          </cell>
          <cell r="AZ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1431.9</v>
          </cell>
          <cell r="AY97">
            <v>828875.07</v>
          </cell>
          <cell r="AZ97">
            <v>237269.88</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4802.789999999879</v>
          </cell>
          <cell r="AY99">
            <v>1813698.9500000002</v>
          </cell>
          <cell r="AZ99">
            <v>2289677.02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4802.79</v>
          </cell>
          <cell r="AY100">
            <v>10215.33</v>
          </cell>
          <cell r="AZ100">
            <v>2638.75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483554.65394009696</v>
          </cell>
          <cell r="AK101">
            <v>483554.65394009696</v>
          </cell>
          <cell r="AL101">
            <v>483554.65394009696</v>
          </cell>
          <cell r="AM101">
            <v>483554.65394009696</v>
          </cell>
          <cell r="AN101">
            <v>483554.65394009696</v>
          </cell>
          <cell r="AO101">
            <v>483554.65394009696</v>
          </cell>
          <cell r="AP101">
            <v>483554.65394009696</v>
          </cell>
          <cell r="AQ101">
            <v>483554.65394009696</v>
          </cell>
          <cell r="AR101">
            <v>483554.65394009696</v>
          </cell>
          <cell r="AS101">
            <v>483554.65394009696</v>
          </cell>
          <cell r="AT101">
            <v>483554.65394009696</v>
          </cell>
          <cell r="AU101">
            <v>483554.65394009696</v>
          </cell>
          <cell r="AV101">
            <v>483554.65394009696</v>
          </cell>
          <cell r="AW101">
            <v>483554.65394009696</v>
          </cell>
          <cell r="AX101">
            <v>483554.65394009696</v>
          </cell>
          <cell r="AY101">
            <v>483554.65394009696</v>
          </cell>
          <cell r="AZ101">
            <v>483554.65394009696</v>
          </cell>
        </row>
        <row r="105">
          <cell r="C105">
            <v>111909811.11462499</v>
          </cell>
          <cell r="D105">
            <v>10704266.252741668</v>
          </cell>
          <cell r="E105">
            <v>11531567.123758335</v>
          </cell>
          <cell r="F105">
            <v>11757305.602516668</v>
          </cell>
          <cell r="G105">
            <v>12132888.486041667</v>
          </cell>
          <cell r="H105">
            <v>12509314.726408334</v>
          </cell>
          <cell r="I105">
            <v>13437755.349041667</v>
          </cell>
          <cell r="J105">
            <v>14724186.405975001</v>
          </cell>
          <cell r="K105">
            <v>14218139.886325</v>
          </cell>
          <cell r="L105">
            <v>15512482.226866668</v>
          </cell>
          <cell r="M105">
            <v>14811484.274766667</v>
          </cell>
          <cell r="N105">
            <v>17218838.0099</v>
          </cell>
          <cell r="O105">
            <v>21444995.750116661</v>
          </cell>
          <cell r="P105">
            <v>18139979.371591665</v>
          </cell>
          <cell r="Q105">
            <v>18173795.893408336</v>
          </cell>
          <cell r="R105">
            <v>19500843.30501667</v>
          </cell>
          <cell r="S105">
            <v>18952779.444216669</v>
          </cell>
          <cell r="T105">
            <v>19845008.691691671</v>
          </cell>
          <cell r="U105">
            <v>19789514.438833334</v>
          </cell>
          <cell r="V105">
            <v>20754980.599667329</v>
          </cell>
          <cell r="W105">
            <v>22169803.714559</v>
          </cell>
          <cell r="X105">
            <v>23067637.321000002</v>
          </cell>
          <cell r="Y105">
            <v>20637327.669791669</v>
          </cell>
          <cell r="Z105">
            <v>21912035.484850001</v>
          </cell>
          <cell r="AA105">
            <v>23183580.906791665</v>
          </cell>
          <cell r="AB105">
            <v>22164430.415150002</v>
          </cell>
          <cell r="AC105">
            <v>23321804.991466668</v>
          </cell>
          <cell r="AD105">
            <v>23253674.720541667</v>
          </cell>
          <cell r="AE105">
            <v>21916877.14263333</v>
          </cell>
          <cell r="AF105">
            <v>24541242.614316668</v>
          </cell>
          <cell r="AG105">
            <v>25250759.363608338</v>
          </cell>
          <cell r="AH105">
            <v>25408308.132425003</v>
          </cell>
          <cell r="AI105">
            <v>27831282.804633331</v>
          </cell>
          <cell r="AJ105">
            <v>29225333.636466667</v>
          </cell>
          <cell r="AK105">
            <v>29842001.471808337</v>
          </cell>
          <cell r="AL105">
            <v>32335572.445516665</v>
          </cell>
          <cell r="AM105">
            <v>31265037.288433336</v>
          </cell>
          <cell r="AN105">
            <v>31253922.716225006</v>
          </cell>
          <cell r="AO105">
            <v>32076044.963416666</v>
          </cell>
          <cell r="AP105">
            <v>31570572.077374998</v>
          </cell>
          <cell r="AQ105">
            <v>32739165.931291666</v>
          </cell>
          <cell r="AR105">
            <v>36158166.127898924</v>
          </cell>
          <cell r="AS105">
            <v>32746650.961250003</v>
          </cell>
          <cell r="AT105">
            <v>36293893.460366674</v>
          </cell>
          <cell r="AU105">
            <v>36739189.554808334</v>
          </cell>
          <cell r="AV105">
            <v>37577040.60474167</v>
          </cell>
          <cell r="AW105">
            <v>39314994.789600007</v>
          </cell>
          <cell r="AX105">
            <v>40315070.918283343</v>
          </cell>
          <cell r="AY105">
            <v>38469725.053751573</v>
          </cell>
          <cell r="AZ105">
            <v>27495970.43698176</v>
          </cell>
        </row>
        <row r="106">
          <cell r="C106">
            <v>-1.7500823014415801E-4</v>
          </cell>
          <cell r="D106">
            <v>368408.19391658757</v>
          </cell>
          <cell r="E106">
            <v>245003.67493324322</v>
          </cell>
          <cell r="F106">
            <v>248206.70369160461</v>
          </cell>
          <cell r="G106">
            <v>477317.90721657139</v>
          </cell>
          <cell r="H106">
            <v>247397.92758326628</v>
          </cell>
          <cell r="I106">
            <v>294896.36021661037</v>
          </cell>
          <cell r="J106">
            <v>296921.31371719093</v>
          </cell>
          <cell r="K106">
            <v>219792.82632496988</v>
          </cell>
          <cell r="L106">
            <v>383246.17948945391</v>
          </cell>
          <cell r="M106">
            <v>369654.16476664296</v>
          </cell>
          <cell r="N106">
            <v>465926.96990000841</v>
          </cell>
          <cell r="O106">
            <v>3020904.5801166743</v>
          </cell>
          <cell r="P106">
            <v>0</v>
          </cell>
          <cell r="Q106">
            <v>174910.34946654376</v>
          </cell>
          <cell r="R106">
            <v>270689.03895847552</v>
          </cell>
          <cell r="S106">
            <v>106773.03421664087</v>
          </cell>
          <cell r="T106">
            <v>116488.69169169239</v>
          </cell>
          <cell r="U106">
            <v>454944.31883329758</v>
          </cell>
          <cell r="V106">
            <v>298672.20924134145</v>
          </cell>
          <cell r="W106">
            <v>777212.33498528134</v>
          </cell>
          <cell r="X106">
            <v>389776.15020131104</v>
          </cell>
          <cell r="Y106">
            <v>212565.57979164692</v>
          </cell>
          <cell r="Z106">
            <v>406578.79485004395</v>
          </cell>
          <cell r="AA106">
            <v>274302.49679170421</v>
          </cell>
          <cell r="AB106">
            <v>-101140.72484995594</v>
          </cell>
          <cell r="AC106">
            <v>121634.02873842418</v>
          </cell>
          <cell r="AD106">
            <v>437756.65</v>
          </cell>
          <cell r="AE106">
            <v>55445.27</v>
          </cell>
          <cell r="AF106">
            <v>539262.41999986302</v>
          </cell>
          <cell r="AG106">
            <v>588723.94360848959</v>
          </cell>
          <cell r="AH106">
            <v>211447.18242491235</v>
          </cell>
          <cell r="AI106">
            <v>733680.92463330238</v>
          </cell>
          <cell r="AJ106">
            <v>935752.73927899543</v>
          </cell>
          <cell r="AK106">
            <v>773171.84433069266</v>
          </cell>
          <cell r="AL106">
            <v>863139.35438404593</v>
          </cell>
          <cell r="AM106">
            <v>1051303.385297697</v>
          </cell>
          <cell r="AN106">
            <v>486497.97801691806</v>
          </cell>
          <cell r="AO106">
            <v>1164288.6099537574</v>
          </cell>
          <cell r="AP106">
            <v>1061611.836177852</v>
          </cell>
          <cell r="AQ106">
            <v>999921.8551894112</v>
          </cell>
          <cell r="AR106">
            <v>1620439.1056651473</v>
          </cell>
          <cell r="AS106">
            <v>1191089.4471277979</v>
          </cell>
          <cell r="AT106">
            <v>1432482.564684225</v>
          </cell>
          <cell r="AU106">
            <v>1850048.5661686067</v>
          </cell>
          <cell r="AV106">
            <v>0</v>
          </cell>
          <cell r="AW106">
            <v>0</v>
          </cell>
          <cell r="AX106">
            <v>0</v>
          </cell>
          <cell r="AY106">
            <v>0</v>
          </cell>
          <cell r="AZ106">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pt"/>
      <sheetName val="Oct"/>
      <sheetName val="Nov"/>
      <sheetName val="Dec"/>
      <sheetName val="O"/>
      <sheetName val="Oc"/>
      <sheetName val="N"/>
      <sheetName val="No"/>
      <sheetName val="D"/>
      <sheetName val="De"/>
    </sheetNames>
    <sheetDataSet>
      <sheetData sheetId="0" refreshError="1">
        <row r="20">
          <cell r="B20">
            <v>935005148.43999994</v>
          </cell>
        </row>
      </sheetData>
      <sheetData sheetId="1" refreshError="1">
        <row r="20">
          <cell r="B20">
            <v>908282293.50999999</v>
          </cell>
        </row>
      </sheetData>
      <sheetData sheetId="2" refreshError="1">
        <row r="20">
          <cell r="B20">
            <v>885869108.24000001</v>
          </cell>
        </row>
      </sheetData>
      <sheetData sheetId="3" refreshError="1">
        <row r="20">
          <cell r="B20">
            <v>863650539.68000007</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s"/>
      <sheetName val="certificate - 1"/>
      <sheetName val="certificate - 2"/>
      <sheetName val="cashmove"/>
      <sheetName val="02-A Yield Supplement"/>
      <sheetName val=" 1.8%CumLoss to Mat 50% Re"/>
      <sheetName val=" 1.8%CumLoss to Call 50% Rec"/>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B"/>
    </sheetNames>
    <sheetDataSet>
      <sheetData sheetId="0" refreshError="1">
        <row r="4">
          <cell r="C4">
            <v>40877</v>
          </cell>
          <cell r="D4">
            <v>40847</v>
          </cell>
          <cell r="E4">
            <v>40816</v>
          </cell>
          <cell r="F4">
            <v>40786</v>
          </cell>
          <cell r="G4">
            <v>40755</v>
          </cell>
          <cell r="H4">
            <v>40724</v>
          </cell>
          <cell r="I4">
            <v>40694</v>
          </cell>
          <cell r="J4">
            <v>40663</v>
          </cell>
          <cell r="K4">
            <v>40633</v>
          </cell>
          <cell r="L4">
            <v>40602</v>
          </cell>
          <cell r="M4">
            <v>40574</v>
          </cell>
          <cell r="N4">
            <v>40543</v>
          </cell>
          <cell r="O4">
            <v>40512</v>
          </cell>
          <cell r="P4">
            <v>40482</v>
          </cell>
          <cell r="Q4">
            <v>40451</v>
          </cell>
          <cell r="R4">
            <v>40421</v>
          </cell>
          <cell r="S4">
            <v>40390</v>
          </cell>
          <cell r="T4">
            <v>40359</v>
          </cell>
          <cell r="U4">
            <v>40329</v>
          </cell>
          <cell r="V4">
            <v>40298</v>
          </cell>
          <cell r="W4">
            <v>40268</v>
          </cell>
          <cell r="X4">
            <v>40237</v>
          </cell>
          <cell r="Y4">
            <v>40209</v>
          </cell>
          <cell r="Z4">
            <v>40178</v>
          </cell>
          <cell r="AA4">
            <v>40147</v>
          </cell>
          <cell r="AB4">
            <v>40117</v>
          </cell>
          <cell r="AC4">
            <v>40086</v>
          </cell>
          <cell r="AD4">
            <v>40056</v>
          </cell>
          <cell r="AE4">
            <v>40025</v>
          </cell>
          <cell r="AF4">
            <v>39994</v>
          </cell>
          <cell r="AG4">
            <v>39964</v>
          </cell>
          <cell r="AH4">
            <v>39933</v>
          </cell>
          <cell r="AI4">
            <v>39903</v>
          </cell>
          <cell r="AJ4">
            <v>39872</v>
          </cell>
          <cell r="AK4">
            <v>39844</v>
          </cell>
          <cell r="AL4">
            <v>39813</v>
          </cell>
          <cell r="AM4">
            <v>39782</v>
          </cell>
          <cell r="AN4">
            <v>39752</v>
          </cell>
          <cell r="AO4">
            <v>39721</v>
          </cell>
          <cell r="AP4">
            <v>39691</v>
          </cell>
          <cell r="AQ4">
            <v>39660</v>
          </cell>
          <cell r="AR4">
            <v>39629</v>
          </cell>
          <cell r="AS4">
            <v>39599</v>
          </cell>
          <cell r="AT4">
            <v>39568</v>
          </cell>
          <cell r="AU4">
            <v>39538</v>
          </cell>
          <cell r="AV4">
            <v>39507</v>
          </cell>
          <cell r="AW4">
            <v>39478</v>
          </cell>
          <cell r="AX4">
            <v>39447</v>
          </cell>
          <cell r="AY4">
            <v>39416</v>
          </cell>
          <cell r="AZ4">
            <v>39386</v>
          </cell>
          <cell r="BA4">
            <v>39355</v>
          </cell>
        </row>
        <row r="5">
          <cell r="C5">
            <v>942631000</v>
          </cell>
          <cell r="D5">
            <v>942631000</v>
          </cell>
          <cell r="E5">
            <v>942631000</v>
          </cell>
          <cell r="F5">
            <v>942631000</v>
          </cell>
          <cell r="G5">
            <v>942631000</v>
          </cell>
          <cell r="H5">
            <v>942631000</v>
          </cell>
          <cell r="I5">
            <v>942631000</v>
          </cell>
          <cell r="J5">
            <v>942631000</v>
          </cell>
          <cell r="K5">
            <v>942631000</v>
          </cell>
          <cell r="L5">
            <v>942631000</v>
          </cell>
          <cell r="M5">
            <v>942631000</v>
          </cell>
          <cell r="N5">
            <v>942631000</v>
          </cell>
          <cell r="O5">
            <v>942631000</v>
          </cell>
          <cell r="P5">
            <v>942631000</v>
          </cell>
          <cell r="Q5">
            <v>942631000</v>
          </cell>
          <cell r="R5">
            <v>942631000</v>
          </cell>
          <cell r="S5">
            <v>942631000</v>
          </cell>
          <cell r="T5">
            <v>942631000</v>
          </cell>
          <cell r="U5">
            <v>942631000</v>
          </cell>
          <cell r="V5">
            <v>942631000</v>
          </cell>
          <cell r="W5">
            <v>942631000</v>
          </cell>
          <cell r="X5">
            <v>942631000</v>
          </cell>
          <cell r="Y5">
            <v>942631000</v>
          </cell>
          <cell r="Z5">
            <v>942631000</v>
          </cell>
          <cell r="AA5">
            <v>942631000</v>
          </cell>
          <cell r="AB5">
            <v>942631000</v>
          </cell>
          <cell r="AC5">
            <v>942631000</v>
          </cell>
          <cell r="AD5">
            <v>942631000</v>
          </cell>
          <cell r="AE5">
            <v>942631000</v>
          </cell>
          <cell r="AF5">
            <v>942631000</v>
          </cell>
          <cell r="AG5">
            <v>942631000</v>
          </cell>
          <cell r="AH5">
            <v>942631000</v>
          </cell>
          <cell r="AI5">
            <v>942631000</v>
          </cell>
          <cell r="AJ5">
            <v>942631000</v>
          </cell>
          <cell r="AK5">
            <v>942631000</v>
          </cell>
          <cell r="AL5">
            <v>942631000</v>
          </cell>
          <cell r="AM5">
            <v>942631000</v>
          </cell>
          <cell r="AN5">
            <v>942631000</v>
          </cell>
          <cell r="AO5">
            <v>942631000</v>
          </cell>
          <cell r="AP5">
            <v>942631000</v>
          </cell>
          <cell r="AQ5">
            <v>942631000</v>
          </cell>
          <cell r="AR5">
            <v>942631000</v>
          </cell>
          <cell r="AS5">
            <v>942631000</v>
          </cell>
          <cell r="AT5">
            <v>942631000</v>
          </cell>
          <cell r="AU5">
            <v>942631000</v>
          </cell>
          <cell r="AV5">
            <v>942631000</v>
          </cell>
          <cell r="AW5">
            <v>942631000</v>
          </cell>
          <cell r="AX5">
            <v>942631000</v>
          </cell>
          <cell r="AY5">
            <v>942631000</v>
          </cell>
          <cell r="AZ5">
            <v>942631000</v>
          </cell>
          <cell r="BA5">
            <v>942631000</v>
          </cell>
        </row>
        <row r="6">
          <cell r="C6">
            <v>90724098.484141633</v>
          </cell>
          <cell r="D6">
            <v>8200476.7911999822</v>
          </cell>
          <cell r="E6">
            <v>8498467.4811999947</v>
          </cell>
          <cell r="F6">
            <v>9088206.5311999917</v>
          </cell>
          <cell r="G6">
            <v>8824537.0611999929</v>
          </cell>
          <cell r="H6">
            <v>9721886.2811999917</v>
          </cell>
          <cell r="I6">
            <v>10412291.871199995</v>
          </cell>
          <cell r="J6">
            <v>10524476.931199998</v>
          </cell>
          <cell r="K6">
            <v>12014438.151199996</v>
          </cell>
          <cell r="L6">
            <v>10894557.071200013</v>
          </cell>
          <cell r="M6">
            <v>11567953.970649719</v>
          </cell>
          <cell r="N6">
            <v>11613980.23064971</v>
          </cell>
          <cell r="O6">
            <v>11857558.340649724</v>
          </cell>
          <cell r="P6">
            <v>11905773.080649734</v>
          </cell>
          <cell r="Q6">
            <v>12716962.790649742</v>
          </cell>
          <cell r="R6">
            <v>13712679.401199996</v>
          </cell>
          <cell r="S6">
            <v>13858451.071200013</v>
          </cell>
          <cell r="T6">
            <v>15629616.781199992</v>
          </cell>
          <cell r="U6">
            <v>14399384.894917011</v>
          </cell>
          <cell r="V6">
            <v>16148647.280000031</v>
          </cell>
          <cell r="W6">
            <v>18422181.789999962</v>
          </cell>
          <cell r="X6">
            <v>14497664.191199899</v>
          </cell>
          <cell r="Y6">
            <v>15493537.451200008</v>
          </cell>
          <cell r="Z6">
            <v>16722598.471199989</v>
          </cell>
          <cell r="AA6">
            <v>16277604.409724236</v>
          </cell>
          <cell r="AB6">
            <v>16474145.151199996</v>
          </cell>
          <cell r="AC6">
            <v>16368540.131271064</v>
          </cell>
          <cell r="AD6">
            <v>16992262.301200032</v>
          </cell>
          <cell r="AE6">
            <v>18004246.691200018</v>
          </cell>
          <cell r="AF6">
            <v>19820737.281199992</v>
          </cell>
          <cell r="AG6">
            <v>16464857.601161301</v>
          </cell>
          <cell r="AH6">
            <v>19151937.538838804</v>
          </cell>
          <cell r="AI6">
            <v>21298402.929999948</v>
          </cell>
          <cell r="AJ6">
            <v>18351700.451200008</v>
          </cell>
          <cell r="AK6">
            <v>19875256.123052835</v>
          </cell>
          <cell r="AL6">
            <v>19987150.571199894</v>
          </cell>
          <cell r="AM6">
            <v>18087581.761199832</v>
          </cell>
          <cell r="AN6">
            <v>21275093.73119998</v>
          </cell>
          <cell r="AO6">
            <v>21947577.858950019</v>
          </cell>
          <cell r="AP6">
            <v>21229588.492900014</v>
          </cell>
          <cell r="AQ6">
            <v>23723416.17869997</v>
          </cell>
          <cell r="AR6">
            <v>23358034.205899954</v>
          </cell>
          <cell r="AS6">
            <v>23340595.380550146</v>
          </cell>
          <cell r="AT6">
            <v>26376735.069350123</v>
          </cell>
          <cell r="AU6">
            <v>27054738.880595334</v>
          </cell>
          <cell r="AV6">
            <v>25115115.98250635</v>
          </cell>
          <cell r="AW6">
            <v>25349401.213704634</v>
          </cell>
          <cell r="AX6">
            <v>23590807.717933789</v>
          </cell>
          <cell r="AY6">
            <v>24640046.873186242</v>
          </cell>
          <cell r="AZ6">
            <v>28442375.018398114</v>
          </cell>
          <cell r="BA6">
            <v>12582624.079444444</v>
          </cell>
        </row>
        <row r="7">
          <cell r="C7">
            <v>90724098.480000004</v>
          </cell>
          <cell r="D7">
            <v>90724098.480000004</v>
          </cell>
          <cell r="E7">
            <v>98924575.269999996</v>
          </cell>
          <cell r="F7">
            <v>107423042.75</v>
          </cell>
          <cell r="G7">
            <v>116511249.28</v>
          </cell>
          <cell r="H7">
            <v>125335786.34</v>
          </cell>
          <cell r="I7">
            <v>135057672.62</v>
          </cell>
          <cell r="J7">
            <v>145469964.49000001</v>
          </cell>
          <cell r="K7">
            <v>155994441.41999999</v>
          </cell>
          <cell r="L7">
            <v>168008879.56999999</v>
          </cell>
          <cell r="M7">
            <v>90724098.480000004</v>
          </cell>
          <cell r="N7">
            <v>190471390.60944974</v>
          </cell>
          <cell r="O7">
            <v>202085370.83944973</v>
          </cell>
          <cell r="P7">
            <v>213942929.17944974</v>
          </cell>
          <cell r="Q7">
            <v>225848702.25944975</v>
          </cell>
          <cell r="R7">
            <v>238565665.04944974</v>
          </cell>
          <cell r="S7">
            <v>252278344.44944975</v>
          </cell>
          <cell r="T7">
            <v>266136795.51944974</v>
          </cell>
          <cell r="U7">
            <v>281766412.29944974</v>
          </cell>
          <cell r="V7">
            <v>296165797.18944973</v>
          </cell>
          <cell r="W7">
            <v>312314444.4694497</v>
          </cell>
          <cell r="X7">
            <v>330736626.25944972</v>
          </cell>
          <cell r="Y7">
            <v>345234290.44944972</v>
          </cell>
          <cell r="Z7">
            <v>360727827.89944971</v>
          </cell>
          <cell r="AA7">
            <v>377450426.36944973</v>
          </cell>
          <cell r="AB7">
            <v>393728030.76944971</v>
          </cell>
          <cell r="AC7">
            <v>410202175.91944969</v>
          </cell>
          <cell r="AD7">
            <v>426570716.04944968</v>
          </cell>
          <cell r="AE7">
            <v>443562978.34944969</v>
          </cell>
          <cell r="AF7">
            <v>461567225.03944969</v>
          </cell>
          <cell r="AG7">
            <v>481387962.31944966</v>
          </cell>
          <cell r="AH7">
            <v>497852819.91944969</v>
          </cell>
          <cell r="AI7">
            <v>517004757.45944971</v>
          </cell>
          <cell r="AJ7">
            <v>538303160.38944972</v>
          </cell>
          <cell r="AK7">
            <v>556654860.83944976</v>
          </cell>
          <cell r="AL7">
            <v>576530116.95944977</v>
          </cell>
          <cell r="AM7">
            <v>596517267.52944982</v>
          </cell>
          <cell r="AN7">
            <v>614604849.28944981</v>
          </cell>
          <cell r="AO7">
            <v>635879943.01944983</v>
          </cell>
          <cell r="AP7">
            <v>657827520.87944984</v>
          </cell>
          <cell r="AQ7">
            <v>679057109.36944985</v>
          </cell>
          <cell r="AR7">
            <v>702780525.5494498</v>
          </cell>
          <cell r="AS7">
            <v>726138559.75944984</v>
          </cell>
          <cell r="AT7">
            <v>749479155.14129984</v>
          </cell>
          <cell r="AU7">
            <v>775855890.20999992</v>
          </cell>
          <cell r="AV7">
            <v>802910629.0999999</v>
          </cell>
          <cell r="AW7">
            <v>828025745.08999991</v>
          </cell>
          <cell r="AX7">
            <v>853375146.31887996</v>
          </cell>
          <cell r="AY7">
            <v>876965954.03681374</v>
          </cell>
          <cell r="AZ7">
            <v>901606000.91160178</v>
          </cell>
          <cell r="BA7">
            <v>930048375.92055559</v>
          </cell>
        </row>
        <row r="9">
          <cell r="C9">
            <v>187000000</v>
          </cell>
          <cell r="D9">
            <v>187000000</v>
          </cell>
          <cell r="E9">
            <v>187000000</v>
          </cell>
          <cell r="F9">
            <v>187000000</v>
          </cell>
          <cell r="G9">
            <v>187000000</v>
          </cell>
          <cell r="H9">
            <v>187000000</v>
          </cell>
          <cell r="I9">
            <v>187000000</v>
          </cell>
          <cell r="J9">
            <v>187000000</v>
          </cell>
          <cell r="K9">
            <v>187000000</v>
          </cell>
          <cell r="L9">
            <v>187000000</v>
          </cell>
          <cell r="M9">
            <v>187000000</v>
          </cell>
          <cell r="N9">
            <v>187000000</v>
          </cell>
          <cell r="O9">
            <v>187000000</v>
          </cell>
          <cell r="P9">
            <v>187000000</v>
          </cell>
          <cell r="Q9">
            <v>187000000</v>
          </cell>
          <cell r="R9">
            <v>187000000</v>
          </cell>
          <cell r="S9">
            <v>187000000</v>
          </cell>
          <cell r="T9">
            <v>187000000</v>
          </cell>
          <cell r="U9">
            <v>187000000</v>
          </cell>
          <cell r="V9">
            <v>187000000</v>
          </cell>
          <cell r="W9">
            <v>187000000</v>
          </cell>
          <cell r="X9">
            <v>187000000</v>
          </cell>
          <cell r="Y9">
            <v>187000000</v>
          </cell>
          <cell r="Z9">
            <v>187000000</v>
          </cell>
          <cell r="AA9">
            <v>187000000</v>
          </cell>
          <cell r="AB9">
            <v>187000000</v>
          </cell>
          <cell r="AC9">
            <v>187000000</v>
          </cell>
          <cell r="AD9">
            <v>187000000</v>
          </cell>
          <cell r="AE9">
            <v>187000000</v>
          </cell>
          <cell r="AF9">
            <v>187000000</v>
          </cell>
          <cell r="AG9">
            <v>187000000</v>
          </cell>
          <cell r="AH9">
            <v>187000000</v>
          </cell>
          <cell r="AI9">
            <v>187000000</v>
          </cell>
          <cell r="AJ9">
            <v>187000000</v>
          </cell>
          <cell r="AK9">
            <v>187000000</v>
          </cell>
          <cell r="AL9">
            <v>187000000</v>
          </cell>
          <cell r="AM9">
            <v>187000000</v>
          </cell>
          <cell r="AN9">
            <v>187000000</v>
          </cell>
          <cell r="AO9">
            <v>187000000</v>
          </cell>
          <cell r="AP9">
            <v>187000000</v>
          </cell>
          <cell r="AQ9">
            <v>187000000</v>
          </cell>
          <cell r="AR9">
            <v>187000000</v>
          </cell>
          <cell r="AS9">
            <v>187000000</v>
          </cell>
          <cell r="AT9">
            <v>187000000</v>
          </cell>
          <cell r="AU9">
            <v>187000000</v>
          </cell>
          <cell r="AV9">
            <v>187000000</v>
          </cell>
          <cell r="AW9">
            <v>187000000</v>
          </cell>
          <cell r="AX9">
            <v>187000000</v>
          </cell>
          <cell r="AY9">
            <v>187000000</v>
          </cell>
          <cell r="AZ9">
            <v>187000000</v>
          </cell>
          <cell r="BA9">
            <v>187000000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20224890.210000001</v>
          </cell>
          <cell r="AU10">
            <v>27054738.880595334</v>
          </cell>
          <cell r="AV10">
            <v>25115115.98250635</v>
          </cell>
          <cell r="AW10">
            <v>25349401.213704634</v>
          </cell>
          <cell r="AX10">
            <v>23590807.717933789</v>
          </cell>
          <cell r="AY10">
            <v>24640046.873186242</v>
          </cell>
          <cell r="AZ10">
            <v>28442375.018398114</v>
          </cell>
          <cell r="BA10">
            <v>12582624.079444444</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20224890.245259903</v>
          </cell>
          <cell r="AV11">
            <v>47279629.125855237</v>
          </cell>
          <cell r="AW11">
            <v>72394745.108361587</v>
          </cell>
          <cell r="AX11">
            <v>97744146.322066218</v>
          </cell>
          <cell r="AY11">
            <v>121334954.03681375</v>
          </cell>
          <cell r="AZ11">
            <v>145975000.9116019</v>
          </cell>
          <cell r="BA11">
            <v>174417375.92055556</v>
          </cell>
        </row>
        <row r="13">
          <cell r="C13">
            <v>85000000</v>
          </cell>
          <cell r="D13">
            <v>85000000</v>
          </cell>
          <cell r="E13">
            <v>85000000</v>
          </cell>
          <cell r="F13">
            <v>85000000</v>
          </cell>
          <cell r="G13">
            <v>85000000</v>
          </cell>
          <cell r="H13">
            <v>85000000</v>
          </cell>
          <cell r="I13">
            <v>85000000</v>
          </cell>
          <cell r="J13">
            <v>85000000</v>
          </cell>
          <cell r="K13">
            <v>85000000</v>
          </cell>
          <cell r="L13">
            <v>85000000</v>
          </cell>
          <cell r="M13">
            <v>85000000</v>
          </cell>
          <cell r="N13">
            <v>85000000</v>
          </cell>
          <cell r="O13">
            <v>85000000</v>
          </cell>
          <cell r="P13">
            <v>85000000</v>
          </cell>
          <cell r="Q13">
            <v>85000000</v>
          </cell>
          <cell r="R13">
            <v>85000000</v>
          </cell>
          <cell r="S13">
            <v>85000000</v>
          </cell>
          <cell r="T13">
            <v>85000000</v>
          </cell>
          <cell r="U13">
            <v>85000000</v>
          </cell>
          <cell r="V13">
            <v>85000000</v>
          </cell>
          <cell r="W13">
            <v>85000000</v>
          </cell>
          <cell r="X13">
            <v>85000000</v>
          </cell>
          <cell r="Y13">
            <v>85000000</v>
          </cell>
          <cell r="Z13">
            <v>85000000</v>
          </cell>
          <cell r="AA13">
            <v>85000000</v>
          </cell>
          <cell r="AB13">
            <v>85000000</v>
          </cell>
          <cell r="AC13">
            <v>85000000</v>
          </cell>
          <cell r="AD13">
            <v>85000000</v>
          </cell>
          <cell r="AE13">
            <v>85000000</v>
          </cell>
          <cell r="AF13">
            <v>85000000</v>
          </cell>
          <cell r="AG13">
            <v>85000000</v>
          </cell>
          <cell r="AH13">
            <v>85000000</v>
          </cell>
          <cell r="AI13">
            <v>85000000</v>
          </cell>
          <cell r="AJ13">
            <v>85000000</v>
          </cell>
          <cell r="AK13">
            <v>85000000</v>
          </cell>
          <cell r="AL13">
            <v>85000000</v>
          </cell>
          <cell r="AM13">
            <v>85000000</v>
          </cell>
          <cell r="AN13">
            <v>85000000</v>
          </cell>
          <cell r="AO13">
            <v>85000000</v>
          </cell>
          <cell r="AP13">
            <v>85000000</v>
          </cell>
          <cell r="AQ13">
            <v>85000000</v>
          </cell>
          <cell r="AR13">
            <v>85000000</v>
          </cell>
          <cell r="AS13">
            <v>85000000</v>
          </cell>
          <cell r="AT13">
            <v>85000000</v>
          </cell>
          <cell r="AU13">
            <v>85000000</v>
          </cell>
          <cell r="AV13">
            <v>85000000</v>
          </cell>
          <cell r="AW13">
            <v>85000000</v>
          </cell>
          <cell r="AX13">
            <v>85000000</v>
          </cell>
          <cell r="AY13">
            <v>85000000</v>
          </cell>
          <cell r="AZ13">
            <v>85000000</v>
          </cell>
          <cell r="BA13">
            <v>85000000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5443133.75</v>
          </cell>
          <cell r="AM14">
            <v>9043790.880599916</v>
          </cell>
          <cell r="AN14">
            <v>10637546.86559999</v>
          </cell>
          <cell r="AO14">
            <v>10973788.929475009</v>
          </cell>
          <cell r="AP14">
            <v>10614794.246450007</v>
          </cell>
          <cell r="AQ14">
            <v>11861708.089349985</v>
          </cell>
          <cell r="AR14">
            <v>11679017.102949977</v>
          </cell>
          <cell r="AS14">
            <v>11670297.690275073</v>
          </cell>
          <cell r="AT14">
            <v>3075922.4296750613</v>
          </cell>
          <cell r="AU14">
            <v>0</v>
          </cell>
          <cell r="AV14">
            <v>0</v>
          </cell>
          <cell r="AW14">
            <v>0</v>
          </cell>
          <cell r="AX14">
            <v>0</v>
          </cell>
          <cell r="AY14">
            <v>0</v>
          </cell>
          <cell r="AZ14">
            <v>0</v>
          </cell>
          <cell r="BA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5443133.7494000848</v>
          </cell>
          <cell r="AN15">
            <v>14486924.65440001</v>
          </cell>
          <cell r="AO15">
            <v>25124471.50052499</v>
          </cell>
          <cell r="AP15">
            <v>36098260.433549993</v>
          </cell>
          <cell r="AQ15">
            <v>46713054.680650018</v>
          </cell>
          <cell r="AR15">
            <v>58574762.777050018</v>
          </cell>
          <cell r="AS15">
            <v>70253779.87972492</v>
          </cell>
          <cell r="AT15">
            <v>81924077.570324942</v>
          </cell>
          <cell r="AU15">
            <v>85000000</v>
          </cell>
          <cell r="AV15">
            <v>85000000</v>
          </cell>
          <cell r="AW15">
            <v>85000000</v>
          </cell>
          <cell r="AX15">
            <v>85000000</v>
          </cell>
          <cell r="AY15">
            <v>85000000</v>
          </cell>
          <cell r="AZ15">
            <v>85000000</v>
          </cell>
          <cell r="BA15">
            <v>85000000</v>
          </cell>
        </row>
        <row r="17">
          <cell r="C17">
            <v>85000000</v>
          </cell>
          <cell r="D17">
            <v>85000000</v>
          </cell>
          <cell r="E17">
            <v>85000000</v>
          </cell>
          <cell r="F17">
            <v>85000000</v>
          </cell>
          <cell r="G17">
            <v>85000000</v>
          </cell>
          <cell r="H17">
            <v>85000000</v>
          </cell>
          <cell r="I17">
            <v>85000000</v>
          </cell>
          <cell r="J17">
            <v>85000000</v>
          </cell>
          <cell r="K17">
            <v>85000000</v>
          </cell>
          <cell r="L17">
            <v>85000000</v>
          </cell>
          <cell r="M17">
            <v>85000000</v>
          </cell>
          <cell r="N17">
            <v>85000000</v>
          </cell>
          <cell r="O17">
            <v>85000000</v>
          </cell>
          <cell r="P17">
            <v>85000000</v>
          </cell>
          <cell r="Q17">
            <v>85000000</v>
          </cell>
          <cell r="R17">
            <v>85000000</v>
          </cell>
          <cell r="S17">
            <v>85000000</v>
          </cell>
          <cell r="T17">
            <v>85000000</v>
          </cell>
          <cell r="U17">
            <v>85000000</v>
          </cell>
          <cell r="V17">
            <v>85000000</v>
          </cell>
          <cell r="W17">
            <v>85000000</v>
          </cell>
          <cell r="X17">
            <v>85000000</v>
          </cell>
          <cell r="Y17">
            <v>85000000</v>
          </cell>
          <cell r="Z17">
            <v>85000000</v>
          </cell>
          <cell r="AA17">
            <v>85000000</v>
          </cell>
          <cell r="AB17">
            <v>85000000</v>
          </cell>
          <cell r="AC17">
            <v>85000000</v>
          </cell>
          <cell r="AD17">
            <v>85000000</v>
          </cell>
          <cell r="AE17">
            <v>85000000</v>
          </cell>
          <cell r="AF17">
            <v>85000000</v>
          </cell>
          <cell r="AG17">
            <v>85000000</v>
          </cell>
          <cell r="AH17">
            <v>85000000</v>
          </cell>
          <cell r="AI17">
            <v>85000000</v>
          </cell>
          <cell r="AJ17">
            <v>85000000</v>
          </cell>
          <cell r="AK17">
            <v>85000000</v>
          </cell>
          <cell r="AL17">
            <v>85000000</v>
          </cell>
          <cell r="AM17">
            <v>85000000</v>
          </cell>
          <cell r="AN17">
            <v>85000000</v>
          </cell>
          <cell r="AO17">
            <v>85000000</v>
          </cell>
          <cell r="AP17">
            <v>85000000</v>
          </cell>
          <cell r="AQ17">
            <v>85000000</v>
          </cell>
          <cell r="AR17">
            <v>85000000</v>
          </cell>
          <cell r="AS17">
            <v>85000000</v>
          </cell>
          <cell r="AT17">
            <v>85000000</v>
          </cell>
          <cell r="AU17">
            <v>85000000</v>
          </cell>
          <cell r="AV17">
            <v>85000000</v>
          </cell>
          <cell r="AW17">
            <v>85000000</v>
          </cell>
          <cell r="AX17">
            <v>85000000</v>
          </cell>
          <cell r="AY17">
            <v>85000000</v>
          </cell>
          <cell r="AZ17">
            <v>85000000</v>
          </cell>
          <cell r="BA17">
            <v>85000000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5443133.7800000003</v>
          </cell>
          <cell r="AM18">
            <v>9043790.880599916</v>
          </cell>
          <cell r="AN18">
            <v>10637546.86559999</v>
          </cell>
          <cell r="AO18">
            <v>10973788.929475009</v>
          </cell>
          <cell r="AP18">
            <v>10614794.246450007</v>
          </cell>
          <cell r="AQ18">
            <v>11861708.089349985</v>
          </cell>
          <cell r="AR18">
            <v>11679017.102949977</v>
          </cell>
          <cell r="AS18">
            <v>11670297.690275073</v>
          </cell>
          <cell r="AT18">
            <v>3075922.4296750613</v>
          </cell>
          <cell r="AU18">
            <v>0</v>
          </cell>
          <cell r="AV18">
            <v>0</v>
          </cell>
          <cell r="AW18">
            <v>0</v>
          </cell>
          <cell r="AX18">
            <v>0</v>
          </cell>
          <cell r="AY18">
            <v>0</v>
          </cell>
          <cell r="AZ18">
            <v>0</v>
          </cell>
          <cell r="BA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5443133.7794000842</v>
          </cell>
          <cell r="AN19">
            <v>14486924.65440001</v>
          </cell>
          <cell r="AO19">
            <v>25124471.520524994</v>
          </cell>
          <cell r="AP19">
            <v>36098260.443549991</v>
          </cell>
          <cell r="AQ19">
            <v>46713054.690650016</v>
          </cell>
          <cell r="AR19">
            <v>58574762.777050018</v>
          </cell>
          <cell r="AS19">
            <v>70253779.87972492</v>
          </cell>
          <cell r="AT19">
            <v>81924077.570324942</v>
          </cell>
          <cell r="AU19">
            <v>85000000</v>
          </cell>
          <cell r="AV19">
            <v>85000000</v>
          </cell>
          <cell r="AW19">
            <v>85000000</v>
          </cell>
          <cell r="AX19">
            <v>85000000</v>
          </cell>
          <cell r="AY19">
            <v>85000000</v>
          </cell>
          <cell r="AZ19">
            <v>85000000</v>
          </cell>
          <cell r="BA19">
            <v>85000000</v>
          </cell>
        </row>
        <row r="21">
          <cell r="C21">
            <v>250000000</v>
          </cell>
          <cell r="D21">
            <v>250000000</v>
          </cell>
          <cell r="E21">
            <v>250000000</v>
          </cell>
          <cell r="F21">
            <v>250000000</v>
          </cell>
          <cell r="G21">
            <v>250000000</v>
          </cell>
          <cell r="H21">
            <v>250000000</v>
          </cell>
          <cell r="I21">
            <v>250000000</v>
          </cell>
          <cell r="J21">
            <v>250000000</v>
          </cell>
          <cell r="K21">
            <v>250000000</v>
          </cell>
          <cell r="L21">
            <v>250000000</v>
          </cell>
          <cell r="M21">
            <v>250000000</v>
          </cell>
          <cell r="N21">
            <v>250000000</v>
          </cell>
          <cell r="O21">
            <v>250000000</v>
          </cell>
          <cell r="P21">
            <v>250000000</v>
          </cell>
          <cell r="Q21">
            <v>250000000</v>
          </cell>
          <cell r="R21">
            <v>250000000</v>
          </cell>
          <cell r="S21">
            <v>250000000</v>
          </cell>
          <cell r="T21">
            <v>250000000</v>
          </cell>
          <cell r="U21">
            <v>250000000</v>
          </cell>
          <cell r="V21">
            <v>250000000</v>
          </cell>
          <cell r="W21">
            <v>250000000</v>
          </cell>
          <cell r="X21">
            <v>250000000</v>
          </cell>
          <cell r="Y21">
            <v>250000000</v>
          </cell>
          <cell r="Z21">
            <v>250000000</v>
          </cell>
          <cell r="AA21">
            <v>250000000</v>
          </cell>
          <cell r="AB21">
            <v>250000000</v>
          </cell>
          <cell r="AC21">
            <v>250000000</v>
          </cell>
          <cell r="AD21">
            <v>250000000</v>
          </cell>
          <cell r="AE21">
            <v>250000000</v>
          </cell>
          <cell r="AF21">
            <v>250000000</v>
          </cell>
          <cell r="AG21">
            <v>250000000</v>
          </cell>
          <cell r="AH21">
            <v>250000000</v>
          </cell>
          <cell r="AI21">
            <v>250000000</v>
          </cell>
          <cell r="AJ21">
            <v>250000000</v>
          </cell>
          <cell r="AK21">
            <v>250000000</v>
          </cell>
          <cell r="AL21">
            <v>250000000</v>
          </cell>
          <cell r="AM21">
            <v>250000000</v>
          </cell>
          <cell r="AN21">
            <v>250000000</v>
          </cell>
          <cell r="AO21">
            <v>250000000</v>
          </cell>
          <cell r="AP21">
            <v>250000000</v>
          </cell>
          <cell r="AQ21">
            <v>250000000</v>
          </cell>
          <cell r="AR21">
            <v>250000000</v>
          </cell>
          <cell r="AS21">
            <v>250000000</v>
          </cell>
          <cell r="AT21">
            <v>250000000</v>
          </cell>
          <cell r="AU21">
            <v>250000000</v>
          </cell>
          <cell r="AV21">
            <v>250000000</v>
          </cell>
          <cell r="AW21">
            <v>250000000</v>
          </cell>
          <cell r="AX21">
            <v>250000000</v>
          </cell>
          <cell r="AY21">
            <v>250000000</v>
          </cell>
          <cell r="AZ21">
            <v>250000000</v>
          </cell>
          <cell r="BA21">
            <v>250000000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4897362.0899999868</v>
          </cell>
          <cell r="R22">
            <v>9684095.4729416855</v>
          </cell>
          <cell r="S22">
            <v>9787041.6321991086</v>
          </cell>
          <cell r="T22">
            <v>11037864.89654767</v>
          </cell>
          <cell r="U22">
            <v>10169057.109571587</v>
          </cell>
          <cell r="V22">
            <v>11404411.898914982</v>
          </cell>
          <cell r="W22">
            <v>13010015.36333327</v>
          </cell>
          <cell r="X22">
            <v>10238463.39212342</v>
          </cell>
          <cell r="Y22">
            <v>10941763.719853286</v>
          </cell>
          <cell r="Z22">
            <v>11809744.667824939</v>
          </cell>
          <cell r="AA22">
            <v>11495483.330709312</v>
          </cell>
          <cell r="AB22">
            <v>11634283.289264031</v>
          </cell>
          <cell r="AC22">
            <v>11559703.475903464</v>
          </cell>
          <cell r="AD22">
            <v>12000185.23407514</v>
          </cell>
          <cell r="AE22">
            <v>12714863.476416452</v>
          </cell>
          <cell r="AF22">
            <v>13997695.814761335</v>
          </cell>
          <cell r="AG22">
            <v>11627724.293743977</v>
          </cell>
          <cell r="AH22">
            <v>13525379.61682196</v>
          </cell>
          <cell r="AI22">
            <v>15041245.005947752</v>
          </cell>
          <cell r="AJ22">
            <v>12960240.430678239</v>
          </cell>
          <cell r="AK22">
            <v>14036197.827014714</v>
          </cell>
          <cell r="AL22">
            <v>6427177.2889829753</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4897362.2470583152</v>
          </cell>
          <cell r="S23">
            <v>14581457.817800891</v>
          </cell>
          <cell r="T23">
            <v>24368499.523452334</v>
          </cell>
          <cell r="U23">
            <v>35406364.546056747</v>
          </cell>
          <cell r="V23">
            <v>45575421.655628338</v>
          </cell>
          <cell r="W23">
            <v>56979833.554543316</v>
          </cell>
          <cell r="X23">
            <v>69989848.917876586</v>
          </cell>
          <cell r="Y23">
            <v>80228312.34014672</v>
          </cell>
          <cell r="Z23">
            <v>91170076.082175061</v>
          </cell>
          <cell r="AA23">
            <v>102979820.79002666</v>
          </cell>
          <cell r="AB23">
            <v>114475304.12073597</v>
          </cell>
          <cell r="AC23">
            <v>126109587.44002141</v>
          </cell>
          <cell r="AD23">
            <v>137669290.91592488</v>
          </cell>
          <cell r="AE23">
            <v>149669476.16358355</v>
          </cell>
          <cell r="AF23">
            <v>162384339.65523866</v>
          </cell>
          <cell r="AG23">
            <v>176382035.52280807</v>
          </cell>
          <cell r="AH23">
            <v>188009759.81655204</v>
          </cell>
          <cell r="AI23">
            <v>201535139.43337402</v>
          </cell>
          <cell r="AJ23">
            <v>216576384.43932176</v>
          </cell>
          <cell r="AK23">
            <v>229536624.8840023</v>
          </cell>
          <cell r="AL23">
            <v>243572822.71101701</v>
          </cell>
          <cell r="AM23">
            <v>250000000</v>
          </cell>
          <cell r="AN23">
            <v>250000000</v>
          </cell>
          <cell r="AO23">
            <v>250000000</v>
          </cell>
          <cell r="AP23">
            <v>250000000</v>
          </cell>
          <cell r="AQ23">
            <v>250000000</v>
          </cell>
          <cell r="AR23">
            <v>250000000</v>
          </cell>
          <cell r="AS23">
            <v>250000000</v>
          </cell>
          <cell r="AT23">
            <v>250000000</v>
          </cell>
          <cell r="AU23">
            <v>250000000</v>
          </cell>
          <cell r="AV23">
            <v>250000000</v>
          </cell>
          <cell r="AW23">
            <v>250000000</v>
          </cell>
          <cell r="AX23">
            <v>250000000</v>
          </cell>
          <cell r="AY23">
            <v>250000000</v>
          </cell>
          <cell r="AZ23">
            <v>250000000</v>
          </cell>
          <cell r="BA23">
            <v>250000000</v>
          </cell>
        </row>
        <row r="25">
          <cell r="C25">
            <v>104000000</v>
          </cell>
          <cell r="D25">
            <v>104000000</v>
          </cell>
          <cell r="E25">
            <v>104000000</v>
          </cell>
          <cell r="F25">
            <v>104000000</v>
          </cell>
          <cell r="G25">
            <v>104000000</v>
          </cell>
          <cell r="H25">
            <v>104000000</v>
          </cell>
          <cell r="I25">
            <v>104000000</v>
          </cell>
          <cell r="J25">
            <v>104000000</v>
          </cell>
          <cell r="K25">
            <v>104000000</v>
          </cell>
          <cell r="L25">
            <v>104000000</v>
          </cell>
          <cell r="M25">
            <v>104000000</v>
          </cell>
          <cell r="N25">
            <v>104000000</v>
          </cell>
          <cell r="O25">
            <v>104000000</v>
          </cell>
          <cell r="P25">
            <v>104000000</v>
          </cell>
          <cell r="Q25">
            <v>104000000</v>
          </cell>
          <cell r="R25">
            <v>104000000</v>
          </cell>
          <cell r="S25">
            <v>104000000</v>
          </cell>
          <cell r="T25">
            <v>104000000</v>
          </cell>
          <cell r="U25">
            <v>104000000</v>
          </cell>
          <cell r="V25">
            <v>104000000</v>
          </cell>
          <cell r="W25">
            <v>104000000</v>
          </cell>
          <cell r="X25">
            <v>104000000</v>
          </cell>
          <cell r="Y25">
            <v>104000000</v>
          </cell>
          <cell r="Z25">
            <v>104000000</v>
          </cell>
          <cell r="AA25">
            <v>104000000</v>
          </cell>
          <cell r="AB25">
            <v>104000000</v>
          </cell>
          <cell r="AC25">
            <v>104000000</v>
          </cell>
          <cell r="AD25">
            <v>104000000</v>
          </cell>
          <cell r="AE25">
            <v>104000000</v>
          </cell>
          <cell r="AF25">
            <v>104000000</v>
          </cell>
          <cell r="AG25">
            <v>104000000</v>
          </cell>
          <cell r="AH25">
            <v>104000000</v>
          </cell>
          <cell r="AI25">
            <v>104000000</v>
          </cell>
          <cell r="AJ25">
            <v>104000000</v>
          </cell>
          <cell r="AK25">
            <v>104000000</v>
          </cell>
          <cell r="AL25">
            <v>104000000</v>
          </cell>
          <cell r="AM25">
            <v>104000000</v>
          </cell>
          <cell r="AN25">
            <v>104000000</v>
          </cell>
          <cell r="AO25">
            <v>104000000</v>
          </cell>
          <cell r="AP25">
            <v>104000000</v>
          </cell>
          <cell r="AQ25">
            <v>104000000</v>
          </cell>
          <cell r="AR25">
            <v>104000000</v>
          </cell>
          <cell r="AS25">
            <v>104000000</v>
          </cell>
          <cell r="AT25">
            <v>104000000</v>
          </cell>
          <cell r="AU25">
            <v>104000000</v>
          </cell>
          <cell r="AV25">
            <v>104000000</v>
          </cell>
          <cell r="AW25">
            <v>104000000</v>
          </cell>
          <cell r="AX25">
            <v>104000000</v>
          </cell>
          <cell r="AY25">
            <v>104000000</v>
          </cell>
          <cell r="AZ25">
            <v>104000000</v>
          </cell>
          <cell r="BA25">
            <v>104000000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2037302.9599999893</v>
          </cell>
          <cell r="R26">
            <v>4028583.928258311</v>
          </cell>
          <cell r="S26">
            <v>4071409.4390009046</v>
          </cell>
          <cell r="T26">
            <v>4591751.8846523222</v>
          </cell>
          <cell r="U26">
            <v>4230327.785345424</v>
          </cell>
          <cell r="V26">
            <v>4744235.3810850494</v>
          </cell>
          <cell r="W26">
            <v>5412166.4266666919</v>
          </cell>
          <cell r="X26">
            <v>4259200.7990764789</v>
          </cell>
          <cell r="Y26">
            <v>4551773.7313467227</v>
          </cell>
          <cell r="Z26">
            <v>4912853.8033750504</v>
          </cell>
          <cell r="AA26">
            <v>4782121.0790149234</v>
          </cell>
          <cell r="AB26">
            <v>4839861.8619359657</v>
          </cell>
          <cell r="AC26">
            <v>4808836.6553675998</v>
          </cell>
          <cell r="AD26">
            <v>4992077.067124892</v>
          </cell>
          <cell r="AE26">
            <v>5289383.2147835661</v>
          </cell>
          <cell r="AF26">
            <v>5823041.4664386567</v>
          </cell>
          <cell r="AG26">
            <v>4837133.3074173238</v>
          </cell>
          <cell r="AH26">
            <v>5626557.9220168442</v>
          </cell>
          <cell r="AI26">
            <v>6257157.9240521956</v>
          </cell>
          <cell r="AJ26">
            <v>5391460.0205217693</v>
          </cell>
          <cell r="AK26">
            <v>5839058.296038121</v>
          </cell>
          <cell r="AL26">
            <v>2673705.7522169175</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2037302.8017416894</v>
          </cell>
          <cell r="S27">
            <v>6065886.6309990957</v>
          </cell>
          <cell r="T27">
            <v>10137295.995347679</v>
          </cell>
          <cell r="U27">
            <v>14729047.747826356</v>
          </cell>
          <cell r="V27">
            <v>18959375.53317178</v>
          </cell>
          <cell r="W27">
            <v>23703610.91425683</v>
          </cell>
          <cell r="X27">
            <v>29115777.340923522</v>
          </cell>
          <cell r="Y27">
            <v>33374978.108653281</v>
          </cell>
          <cell r="Z27">
            <v>37926751.816624947</v>
          </cell>
          <cell r="AA27">
            <v>42839605.569049105</v>
          </cell>
          <cell r="AB27">
            <v>47621726.648064032</v>
          </cell>
          <cell r="AC27">
            <v>52461588.477507517</v>
          </cell>
          <cell r="AD27">
            <v>57270425.132875115</v>
          </cell>
          <cell r="AE27">
            <v>62262502.185216442</v>
          </cell>
          <cell r="AF27">
            <v>67551885.383561343</v>
          </cell>
          <cell r="AG27">
            <v>73374926.795991868</v>
          </cell>
          <cell r="AH27">
            <v>78212060.103409186</v>
          </cell>
          <cell r="AI27">
            <v>83838618.02542603</v>
          </cell>
          <cell r="AJ27">
            <v>90095775.949478224</v>
          </cell>
          <cell r="AK27">
            <v>95487235.951744959</v>
          </cell>
          <cell r="AL27">
            <v>101326294.24778308</v>
          </cell>
          <cell r="AM27">
            <v>104000000</v>
          </cell>
          <cell r="AN27">
            <v>104000000</v>
          </cell>
          <cell r="AO27">
            <v>104000000</v>
          </cell>
          <cell r="AP27">
            <v>104000000</v>
          </cell>
          <cell r="AQ27">
            <v>104000000</v>
          </cell>
          <cell r="AR27">
            <v>104000000</v>
          </cell>
          <cell r="AS27">
            <v>104000000</v>
          </cell>
          <cell r="AT27">
            <v>104000000</v>
          </cell>
          <cell r="AU27">
            <v>104000000</v>
          </cell>
          <cell r="AV27">
            <v>104000000</v>
          </cell>
          <cell r="AW27">
            <v>104000000</v>
          </cell>
          <cell r="AX27">
            <v>104000000</v>
          </cell>
          <cell r="AY27">
            <v>104000000</v>
          </cell>
          <cell r="AZ27">
            <v>104000000</v>
          </cell>
          <cell r="BA27">
            <v>104000000</v>
          </cell>
        </row>
        <row r="29">
          <cell r="C29">
            <v>189000000</v>
          </cell>
          <cell r="D29">
            <v>189000000</v>
          </cell>
          <cell r="E29">
            <v>189000000</v>
          </cell>
          <cell r="F29">
            <v>189000000</v>
          </cell>
          <cell r="G29">
            <v>189000000</v>
          </cell>
          <cell r="H29">
            <v>189000000</v>
          </cell>
          <cell r="I29">
            <v>189000000</v>
          </cell>
          <cell r="J29">
            <v>189000000</v>
          </cell>
          <cell r="K29">
            <v>189000000</v>
          </cell>
          <cell r="L29">
            <v>189000000</v>
          </cell>
          <cell r="M29">
            <v>189000000</v>
          </cell>
          <cell r="N29">
            <v>189000000</v>
          </cell>
          <cell r="O29">
            <v>189000000</v>
          </cell>
          <cell r="P29">
            <v>189000000</v>
          </cell>
          <cell r="Q29">
            <v>189000000</v>
          </cell>
          <cell r="R29">
            <v>189000000</v>
          </cell>
          <cell r="S29">
            <v>189000000</v>
          </cell>
          <cell r="T29">
            <v>189000000</v>
          </cell>
          <cell r="U29">
            <v>189000000</v>
          </cell>
          <cell r="V29">
            <v>189000000</v>
          </cell>
          <cell r="W29">
            <v>189000000</v>
          </cell>
          <cell r="X29">
            <v>189000000</v>
          </cell>
          <cell r="Y29">
            <v>189000000</v>
          </cell>
          <cell r="Z29">
            <v>189000000</v>
          </cell>
          <cell r="AA29">
            <v>189000000</v>
          </cell>
          <cell r="AB29">
            <v>189000000</v>
          </cell>
          <cell r="AC29">
            <v>189000000</v>
          </cell>
          <cell r="AD29">
            <v>189000000</v>
          </cell>
          <cell r="AE29">
            <v>189000000</v>
          </cell>
          <cell r="AF29">
            <v>189000000</v>
          </cell>
          <cell r="AG29">
            <v>189000000</v>
          </cell>
          <cell r="AH29">
            <v>189000000</v>
          </cell>
          <cell r="AI29">
            <v>189000000</v>
          </cell>
          <cell r="AJ29">
            <v>189000000</v>
          </cell>
          <cell r="AK29">
            <v>189000000</v>
          </cell>
          <cell r="AL29">
            <v>189000000</v>
          </cell>
          <cell r="AM29">
            <v>189000000</v>
          </cell>
          <cell r="AN29">
            <v>189000000</v>
          </cell>
          <cell r="AO29">
            <v>189000000</v>
          </cell>
          <cell r="AP29">
            <v>189000000</v>
          </cell>
          <cell r="AQ29">
            <v>189000000</v>
          </cell>
          <cell r="AR29">
            <v>189000000</v>
          </cell>
          <cell r="AS29">
            <v>189000000</v>
          </cell>
          <cell r="AT29">
            <v>189000000</v>
          </cell>
          <cell r="AU29">
            <v>189000000</v>
          </cell>
          <cell r="AV29">
            <v>189000000</v>
          </cell>
          <cell r="AW29">
            <v>189000000</v>
          </cell>
          <cell r="AX29">
            <v>189000000</v>
          </cell>
          <cell r="AY29">
            <v>189000000</v>
          </cell>
          <cell r="AZ29">
            <v>189000000</v>
          </cell>
          <cell r="BA29">
            <v>189000000</v>
          </cell>
        </row>
        <row r="30">
          <cell r="C30">
            <v>48093098.479999997</v>
          </cell>
          <cell r="D30">
            <v>8200476.7911999822</v>
          </cell>
          <cell r="E30">
            <v>8498467.4811999947</v>
          </cell>
          <cell r="F30">
            <v>9088206.5311999917</v>
          </cell>
          <cell r="G30">
            <v>8824537.0611999929</v>
          </cell>
          <cell r="H30">
            <v>9721886.2811999917</v>
          </cell>
          <cell r="I30">
            <v>10412291.871199995</v>
          </cell>
          <cell r="J30">
            <v>10524476.931199998</v>
          </cell>
          <cell r="K30">
            <v>12014438.151199996</v>
          </cell>
          <cell r="L30">
            <v>10894557.071200013</v>
          </cell>
          <cell r="M30">
            <v>11567953.970649719</v>
          </cell>
          <cell r="N30">
            <v>11613980.23064971</v>
          </cell>
          <cell r="O30">
            <v>11857558.340649724</v>
          </cell>
          <cell r="P30">
            <v>11905773.080649734</v>
          </cell>
          <cell r="Q30">
            <v>5782297.7406497654</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C31">
            <v>0</v>
          </cell>
          <cell r="D31">
            <v>48093098.478800021</v>
          </cell>
          <cell r="E31">
            <v>56293575.268800005</v>
          </cell>
          <cell r="F31">
            <v>64792042.748800009</v>
          </cell>
          <cell r="G31">
            <v>73880249.278800011</v>
          </cell>
          <cell r="H31">
            <v>82704786.338800013</v>
          </cell>
          <cell r="I31">
            <v>92426672.618799999</v>
          </cell>
          <cell r="J31">
            <v>102838964.4888</v>
          </cell>
          <cell r="K31">
            <v>113363441.4188</v>
          </cell>
          <cell r="L31">
            <v>125377879.56879997</v>
          </cell>
          <cell r="M31">
            <v>136272436.6393503</v>
          </cell>
          <cell r="N31">
            <v>147840390.60935029</v>
          </cell>
          <cell r="O31">
            <v>159454370.83935028</v>
          </cell>
          <cell r="P31">
            <v>171311929.17935026</v>
          </cell>
          <cell r="Q31">
            <v>183217702.25935024</v>
          </cell>
          <cell r="R31">
            <v>189000000</v>
          </cell>
          <cell r="S31">
            <v>189000000</v>
          </cell>
          <cell r="T31">
            <v>189000000</v>
          </cell>
          <cell r="U31">
            <v>189000000</v>
          </cell>
          <cell r="V31">
            <v>189000000</v>
          </cell>
          <cell r="W31">
            <v>189000000</v>
          </cell>
          <cell r="X31">
            <v>189000000</v>
          </cell>
          <cell r="Y31">
            <v>189000000</v>
          </cell>
          <cell r="Z31">
            <v>189000000</v>
          </cell>
          <cell r="AA31">
            <v>189000000</v>
          </cell>
          <cell r="AB31">
            <v>189000000</v>
          </cell>
          <cell r="AC31">
            <v>189000000</v>
          </cell>
          <cell r="AD31">
            <v>189000000</v>
          </cell>
          <cell r="AE31">
            <v>189000000</v>
          </cell>
          <cell r="AF31">
            <v>189000000</v>
          </cell>
          <cell r="AG31">
            <v>189000000</v>
          </cell>
          <cell r="AH31">
            <v>189000000</v>
          </cell>
          <cell r="AI31">
            <v>189000000</v>
          </cell>
          <cell r="AJ31">
            <v>189000000</v>
          </cell>
          <cell r="AK31">
            <v>189000000</v>
          </cell>
          <cell r="AL31">
            <v>189000000</v>
          </cell>
          <cell r="AM31">
            <v>189000000</v>
          </cell>
          <cell r="AN31">
            <v>189000000</v>
          </cell>
          <cell r="AO31">
            <v>189000000</v>
          </cell>
          <cell r="AP31">
            <v>189000000</v>
          </cell>
          <cell r="AQ31">
            <v>189000000</v>
          </cell>
          <cell r="AR31">
            <v>189000000</v>
          </cell>
          <cell r="AS31">
            <v>189000000</v>
          </cell>
          <cell r="AT31">
            <v>189000000</v>
          </cell>
          <cell r="AU31">
            <v>189000000</v>
          </cell>
          <cell r="AV31">
            <v>189000000</v>
          </cell>
          <cell r="AW31">
            <v>189000000</v>
          </cell>
          <cell r="AX31">
            <v>189000000</v>
          </cell>
          <cell r="AY31">
            <v>189000000</v>
          </cell>
          <cell r="AZ31">
            <v>189000000</v>
          </cell>
          <cell r="BA31">
            <v>189000000</v>
          </cell>
        </row>
        <row r="33">
          <cell r="C33">
            <v>42631000</v>
          </cell>
          <cell r="D33">
            <v>42631000</v>
          </cell>
          <cell r="E33">
            <v>42631000</v>
          </cell>
          <cell r="F33">
            <v>42631000</v>
          </cell>
          <cell r="G33">
            <v>42631000</v>
          </cell>
          <cell r="H33">
            <v>42631000</v>
          </cell>
          <cell r="I33">
            <v>42631000</v>
          </cell>
          <cell r="J33">
            <v>42631000</v>
          </cell>
          <cell r="K33">
            <v>42631000</v>
          </cell>
          <cell r="L33">
            <v>42631000</v>
          </cell>
          <cell r="M33">
            <v>42631000</v>
          </cell>
          <cell r="N33">
            <v>42631000</v>
          </cell>
          <cell r="O33">
            <v>42631000</v>
          </cell>
          <cell r="P33">
            <v>42631000</v>
          </cell>
          <cell r="Q33">
            <v>42631000</v>
          </cell>
          <cell r="R33">
            <v>42631000</v>
          </cell>
          <cell r="S33">
            <v>42631000</v>
          </cell>
          <cell r="T33">
            <v>42631000</v>
          </cell>
          <cell r="U33">
            <v>42631000</v>
          </cell>
          <cell r="V33">
            <v>42631000</v>
          </cell>
          <cell r="W33">
            <v>42631000</v>
          </cell>
          <cell r="X33">
            <v>42631000</v>
          </cell>
          <cell r="Y33">
            <v>42631000</v>
          </cell>
          <cell r="Z33">
            <v>42631000</v>
          </cell>
          <cell r="AA33">
            <v>42631000</v>
          </cell>
          <cell r="AB33">
            <v>42631000</v>
          </cell>
          <cell r="AC33">
            <v>42631000</v>
          </cell>
          <cell r="AD33">
            <v>42631000</v>
          </cell>
          <cell r="AE33">
            <v>42631000</v>
          </cell>
          <cell r="AF33">
            <v>42631000</v>
          </cell>
          <cell r="AG33">
            <v>42631000</v>
          </cell>
          <cell r="AH33">
            <v>42631000</v>
          </cell>
          <cell r="AI33">
            <v>42631000</v>
          </cell>
          <cell r="AJ33">
            <v>42631000</v>
          </cell>
          <cell r="AK33">
            <v>42631000</v>
          </cell>
          <cell r="AL33">
            <v>42631000</v>
          </cell>
          <cell r="AM33">
            <v>42631000</v>
          </cell>
          <cell r="AN33">
            <v>42631000</v>
          </cell>
          <cell r="AO33">
            <v>42631000</v>
          </cell>
          <cell r="AP33">
            <v>42631000</v>
          </cell>
          <cell r="AQ33">
            <v>42631000</v>
          </cell>
          <cell r="AR33">
            <v>42631000</v>
          </cell>
          <cell r="AS33">
            <v>42631000</v>
          </cell>
          <cell r="AT33">
            <v>42631000</v>
          </cell>
          <cell r="AU33">
            <v>42631000</v>
          </cell>
          <cell r="AV33">
            <v>42631000</v>
          </cell>
          <cell r="AW33">
            <v>42631000</v>
          </cell>
          <cell r="AX33">
            <v>42631000</v>
          </cell>
          <cell r="AY33">
            <v>42631000</v>
          </cell>
          <cell r="AZ33">
            <v>42631000</v>
          </cell>
          <cell r="BA33">
            <v>42631000</v>
          </cell>
        </row>
        <row r="34">
          <cell r="C34">
            <v>42630999.998799421</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C35">
            <v>0</v>
          </cell>
          <cell r="D35">
            <v>42630999.998799421</v>
          </cell>
          <cell r="E35">
            <v>42630999.998799421</v>
          </cell>
          <cell r="F35">
            <v>42630999.998799421</v>
          </cell>
          <cell r="G35">
            <v>42630999.998799421</v>
          </cell>
          <cell r="H35">
            <v>42630999.998799421</v>
          </cell>
          <cell r="I35">
            <v>42630999.998799421</v>
          </cell>
          <cell r="J35">
            <v>42630999.998799421</v>
          </cell>
          <cell r="K35">
            <v>42630999.998799421</v>
          </cell>
          <cell r="L35">
            <v>42630999.998799421</v>
          </cell>
          <cell r="M35">
            <v>42631000</v>
          </cell>
          <cell r="N35">
            <v>42631000</v>
          </cell>
          <cell r="O35">
            <v>42631000</v>
          </cell>
          <cell r="P35">
            <v>42631000</v>
          </cell>
          <cell r="Q35">
            <v>42631000</v>
          </cell>
          <cell r="R35">
            <v>42631000</v>
          </cell>
          <cell r="S35">
            <v>42631000</v>
          </cell>
          <cell r="T35">
            <v>42631000</v>
          </cell>
          <cell r="U35">
            <v>42631000</v>
          </cell>
          <cell r="V35">
            <v>42631000</v>
          </cell>
          <cell r="W35">
            <v>42631000</v>
          </cell>
          <cell r="X35">
            <v>42631000</v>
          </cell>
          <cell r="Y35">
            <v>42631000</v>
          </cell>
          <cell r="Z35">
            <v>42631000</v>
          </cell>
          <cell r="AA35">
            <v>42631000</v>
          </cell>
          <cell r="AB35">
            <v>42631000</v>
          </cell>
          <cell r="AC35">
            <v>42631000</v>
          </cell>
          <cell r="AD35">
            <v>42631000</v>
          </cell>
          <cell r="AE35">
            <v>42631000</v>
          </cell>
          <cell r="AF35">
            <v>42631000</v>
          </cell>
          <cell r="AG35">
            <v>42631000</v>
          </cell>
          <cell r="AH35">
            <v>42631000</v>
          </cell>
          <cell r="AI35">
            <v>42631000</v>
          </cell>
          <cell r="AJ35">
            <v>42631000</v>
          </cell>
          <cell r="AK35">
            <v>42631000</v>
          </cell>
          <cell r="AL35">
            <v>42631000</v>
          </cell>
          <cell r="AM35">
            <v>42631000</v>
          </cell>
          <cell r="AN35">
            <v>42631000</v>
          </cell>
          <cell r="AO35">
            <v>42631000</v>
          </cell>
          <cell r="AP35">
            <v>42631000</v>
          </cell>
          <cell r="AQ35">
            <v>42631000</v>
          </cell>
          <cell r="AR35">
            <v>42631000</v>
          </cell>
          <cell r="AS35">
            <v>42631000</v>
          </cell>
          <cell r="AT35">
            <v>42631000</v>
          </cell>
          <cell r="AU35">
            <v>42631000</v>
          </cell>
          <cell r="AV35">
            <v>42631000</v>
          </cell>
          <cell r="AW35">
            <v>42631000</v>
          </cell>
          <cell r="AX35">
            <v>42631000</v>
          </cell>
          <cell r="AY35">
            <v>42631000</v>
          </cell>
          <cell r="AZ35">
            <v>42631000</v>
          </cell>
          <cell r="BA35">
            <v>42631000</v>
          </cell>
        </row>
        <row r="38">
          <cell r="C38">
            <v>428462.65</v>
          </cell>
          <cell r="D38">
            <v>465296.46</v>
          </cell>
          <cell r="E38">
            <v>503468.74</v>
          </cell>
          <cell r="F38">
            <v>544289.93999999994</v>
          </cell>
          <cell r="G38">
            <v>583926.81999999995</v>
          </cell>
          <cell r="H38">
            <v>627594.29</v>
          </cell>
          <cell r="I38">
            <v>674362.83</v>
          </cell>
          <cell r="J38">
            <v>721635.27</v>
          </cell>
          <cell r="K38">
            <v>775600.13</v>
          </cell>
          <cell r="L38">
            <v>824534.84</v>
          </cell>
          <cell r="M38">
            <v>876494.24</v>
          </cell>
          <cell r="N38">
            <v>928660.37</v>
          </cell>
          <cell r="O38">
            <v>981920.57</v>
          </cell>
          <cell r="P38">
            <v>1035397.33</v>
          </cell>
          <cell r="Q38">
            <v>1084016.8999999999</v>
          </cell>
          <cell r="R38">
            <v>1128894.1599999999</v>
          </cell>
          <cell r="S38">
            <v>1175177.33</v>
          </cell>
          <cell r="T38">
            <v>1226236.5900000001</v>
          </cell>
          <cell r="U38">
            <v>1273002.8500000001</v>
          </cell>
          <cell r="V38">
            <v>1325657.76</v>
          </cell>
          <cell r="W38">
            <v>1384869.41</v>
          </cell>
          <cell r="X38">
            <v>1429940.48</v>
          </cell>
          <cell r="Y38">
            <v>1483525.19</v>
          </cell>
          <cell r="Z38">
            <v>1537467.75</v>
          </cell>
          <cell r="AA38">
            <v>1589180.9</v>
          </cell>
          <cell r="AB38">
            <v>1645863.32</v>
          </cell>
          <cell r="AC38">
            <v>1697342.65</v>
          </cell>
          <cell r="AD38">
            <v>1753159.01</v>
          </cell>
          <cell r="AE38">
            <v>1817852.12</v>
          </cell>
          <cell r="AF38">
            <v>1880826.03</v>
          </cell>
          <cell r="AG38">
            <v>1938072.39</v>
          </cell>
          <cell r="AH38">
            <v>2006898.46</v>
          </cell>
          <cell r="AI38">
            <v>2085349.85</v>
          </cell>
          <cell r="AJ38">
            <v>2132293.2599999998</v>
          </cell>
          <cell r="AK38">
            <v>2200255.98</v>
          </cell>
          <cell r="AL38">
            <v>2335182.3199999998</v>
          </cell>
          <cell r="AM38">
            <v>2393529.91</v>
          </cell>
          <cell r="AN38">
            <v>2859975.96</v>
          </cell>
          <cell r="AO38">
            <v>2659454.79</v>
          </cell>
          <cell r="AP38">
            <v>2741865.9691686798</v>
          </cell>
          <cell r="AQ38">
            <v>2822989.4737219708</v>
          </cell>
          <cell r="AR38">
            <v>2878699.4603876518</v>
          </cell>
          <cell r="AS38">
            <v>3009021.3580393726</v>
          </cell>
          <cell r="AT38">
            <v>3128016.3296196111</v>
          </cell>
          <cell r="AU38">
            <v>3247859.8572463309</v>
          </cell>
          <cell r="AV38">
            <v>3468315.0112019805</v>
          </cell>
          <cell r="AW38">
            <v>3773688.3245620299</v>
          </cell>
          <cell r="AX38">
            <v>3922958.8673495464</v>
          </cell>
          <cell r="AY38">
            <v>4126404.3868137589</v>
          </cell>
          <cell r="AZ38">
            <v>4287615.871601887</v>
          </cell>
          <cell r="BA38">
            <v>2721388.2505555553</v>
          </cell>
        </row>
        <row r="39">
          <cell r="C39">
            <v>90724098.478799418</v>
          </cell>
          <cell r="D39">
            <v>8200476.7911999822</v>
          </cell>
          <cell r="E39">
            <v>8498467.4811999947</v>
          </cell>
          <cell r="F39">
            <v>9088206.5311999917</v>
          </cell>
          <cell r="G39">
            <v>8824537.0611999929</v>
          </cell>
          <cell r="H39">
            <v>9721886.2811999917</v>
          </cell>
          <cell r="I39">
            <v>10412291.871199995</v>
          </cell>
          <cell r="J39">
            <v>10524476.931199998</v>
          </cell>
          <cell r="K39">
            <v>12014438.151199996</v>
          </cell>
          <cell r="L39">
            <v>10894557.071200013</v>
          </cell>
          <cell r="M39">
            <v>11567953.970649719</v>
          </cell>
          <cell r="N39">
            <v>11613980.23064971</v>
          </cell>
          <cell r="O39">
            <v>11857558.340649724</v>
          </cell>
          <cell r="P39">
            <v>11905773.080649734</v>
          </cell>
          <cell r="Q39">
            <v>12716962.790649742</v>
          </cell>
          <cell r="R39">
            <v>13712679.401199996</v>
          </cell>
          <cell r="S39">
            <v>13858451.071200013</v>
          </cell>
          <cell r="T39">
            <v>15629616.781199992</v>
          </cell>
          <cell r="U39">
            <v>14399384.894917011</v>
          </cell>
          <cell r="V39">
            <v>16148647.280000031</v>
          </cell>
          <cell r="W39">
            <v>18422181.789999962</v>
          </cell>
          <cell r="X39">
            <v>14497664.191199899</v>
          </cell>
          <cell r="Y39">
            <v>15493537.451200008</v>
          </cell>
          <cell r="Z39">
            <v>16722598.471199989</v>
          </cell>
          <cell r="AA39">
            <v>16277604.409724236</v>
          </cell>
          <cell r="AB39">
            <v>16474145.151199996</v>
          </cell>
          <cell r="AC39">
            <v>16368540.131271064</v>
          </cell>
          <cell r="AD39">
            <v>16992262.301200032</v>
          </cell>
          <cell r="AE39">
            <v>18004246.691200018</v>
          </cell>
          <cell r="AF39">
            <v>19820737.281199992</v>
          </cell>
          <cell r="AG39">
            <v>16464857.601161301</v>
          </cell>
          <cell r="AH39">
            <v>19151937.538838804</v>
          </cell>
          <cell r="AI39">
            <v>21298402.929999948</v>
          </cell>
          <cell r="AJ39">
            <v>18351700.451200008</v>
          </cell>
          <cell r="AK39">
            <v>19875256.123052835</v>
          </cell>
          <cell r="AL39">
            <v>19987150.571199894</v>
          </cell>
          <cell r="AM39">
            <v>18087581.761199832</v>
          </cell>
          <cell r="AN39">
            <v>21275093.73119998</v>
          </cell>
          <cell r="AO39">
            <v>21947577.858950019</v>
          </cell>
          <cell r="AP39">
            <v>21229588.492900014</v>
          </cell>
          <cell r="AQ39">
            <v>23723416.17869997</v>
          </cell>
          <cell r="AR39">
            <v>23358034.205899954</v>
          </cell>
          <cell r="AS39">
            <v>23340595.380550146</v>
          </cell>
          <cell r="AT39">
            <v>26376735.069350123</v>
          </cell>
          <cell r="AU39">
            <v>27054738.880595334</v>
          </cell>
          <cell r="AV39">
            <v>25115115.98250635</v>
          </cell>
          <cell r="AW39">
            <v>25349401.213704634</v>
          </cell>
          <cell r="AX39">
            <v>23590807.717933789</v>
          </cell>
          <cell r="AY39">
            <v>24640046.873186242</v>
          </cell>
          <cell r="AZ39">
            <v>28442375.018398114</v>
          </cell>
          <cell r="BA39">
            <v>12582624.079444444</v>
          </cell>
        </row>
        <row r="40">
          <cell r="C40">
            <v>91152561.128799424</v>
          </cell>
          <cell r="D40">
            <v>8665773.2511999831</v>
          </cell>
          <cell r="E40">
            <v>9001936.2211999949</v>
          </cell>
          <cell r="F40">
            <v>9632496.4711999912</v>
          </cell>
          <cell r="G40">
            <v>9408463.8811999932</v>
          </cell>
          <cell r="H40">
            <v>10349480.571199991</v>
          </cell>
          <cell r="I40">
            <v>11086654.701199995</v>
          </cell>
          <cell r="J40">
            <v>11246112.201199997</v>
          </cell>
          <cell r="K40">
            <v>12790038.281199997</v>
          </cell>
          <cell r="L40">
            <v>11719091.911200013</v>
          </cell>
          <cell r="M40">
            <v>12444448.210649719</v>
          </cell>
          <cell r="N40">
            <v>12542640.600649709</v>
          </cell>
          <cell r="O40">
            <v>12839478.910649724</v>
          </cell>
          <cell r="P40">
            <v>12941170.410649734</v>
          </cell>
          <cell r="Q40">
            <v>13800979.690649742</v>
          </cell>
          <cell r="R40">
            <v>14841573.561199997</v>
          </cell>
          <cell r="S40">
            <v>15033628.401200013</v>
          </cell>
          <cell r="T40">
            <v>16855853.371199992</v>
          </cell>
          <cell r="U40">
            <v>15672387.744917011</v>
          </cell>
          <cell r="V40">
            <v>17474305.040000033</v>
          </cell>
          <cell r="W40">
            <v>19807051.199999962</v>
          </cell>
          <cell r="X40">
            <v>15927604.671199899</v>
          </cell>
          <cell r="Y40">
            <v>16977062.64120001</v>
          </cell>
          <cell r="Z40">
            <v>18260066.221199989</v>
          </cell>
          <cell r="AA40">
            <v>17866785.309724234</v>
          </cell>
          <cell r="AB40">
            <v>18120008.471199997</v>
          </cell>
          <cell r="AC40">
            <v>18065882.781271063</v>
          </cell>
          <cell r="AD40">
            <v>18745421.311200034</v>
          </cell>
          <cell r="AE40">
            <v>19822098.811200019</v>
          </cell>
          <cell r="AF40">
            <v>21701563.311199993</v>
          </cell>
          <cell r="AG40">
            <v>18402929.991161302</v>
          </cell>
          <cell r="AH40">
            <v>21158835.998838805</v>
          </cell>
          <cell r="AI40">
            <v>23383752.779999949</v>
          </cell>
          <cell r="AJ40">
            <v>20483993.711200006</v>
          </cell>
          <cell r="AK40">
            <v>22075512.103052836</v>
          </cell>
          <cell r="AL40">
            <v>22322332.891199894</v>
          </cell>
          <cell r="AM40">
            <v>20481111.671199832</v>
          </cell>
          <cell r="AN40">
            <v>24135069.691199981</v>
          </cell>
          <cell r="AO40">
            <v>24607032.648950018</v>
          </cell>
          <cell r="AP40">
            <v>23971454.462068692</v>
          </cell>
          <cell r="AQ40">
            <v>26546405.65242194</v>
          </cell>
          <cell r="AR40">
            <v>26236733.666287605</v>
          </cell>
          <cell r="AS40">
            <v>26349616.738589518</v>
          </cell>
          <cell r="AT40">
            <v>29504751.398969736</v>
          </cell>
          <cell r="AU40">
            <v>30302598.737841666</v>
          </cell>
          <cell r="AV40">
            <v>28583430.993708331</v>
          </cell>
          <cell r="AW40">
            <v>29123089.538266666</v>
          </cell>
          <cell r="AX40">
            <v>27513766.585283335</v>
          </cell>
          <cell r="AY40">
            <v>28766451.260000002</v>
          </cell>
          <cell r="AZ40">
            <v>32729990.890000001</v>
          </cell>
          <cell r="BA40">
            <v>15304012.329999998</v>
          </cell>
        </row>
        <row r="42">
          <cell r="C42">
            <v>5.6763500000000001E-2</v>
          </cell>
          <cell r="D42">
            <v>5.6763500000000001E-2</v>
          </cell>
          <cell r="E42">
            <v>5.6763500000000001E-2</v>
          </cell>
          <cell r="F42">
            <v>5.6763500000000001E-2</v>
          </cell>
          <cell r="G42">
            <v>5.6763500000000001E-2</v>
          </cell>
          <cell r="H42">
            <v>5.6763500000000001E-2</v>
          </cell>
          <cell r="I42">
            <v>5.6763500000000001E-2</v>
          </cell>
          <cell r="J42">
            <v>5.6763500000000001E-2</v>
          </cell>
          <cell r="K42">
            <v>5.6763500000000001E-2</v>
          </cell>
          <cell r="L42">
            <v>5.6763500000000001E-2</v>
          </cell>
          <cell r="M42">
            <v>5.6763500000000001E-2</v>
          </cell>
          <cell r="N42">
            <v>5.6763500000000001E-2</v>
          </cell>
          <cell r="O42">
            <v>5.6763500000000001E-2</v>
          </cell>
          <cell r="P42">
            <v>5.6763500000000001E-2</v>
          </cell>
          <cell r="Q42">
            <v>5.6763500000000001E-2</v>
          </cell>
          <cell r="R42">
            <v>5.6763500000000001E-2</v>
          </cell>
          <cell r="S42">
            <v>5.6763500000000001E-2</v>
          </cell>
          <cell r="T42">
            <v>5.6763500000000001E-2</v>
          </cell>
          <cell r="U42">
            <v>5.6763500000000001E-2</v>
          </cell>
          <cell r="V42">
            <v>5.6763500000000001E-2</v>
          </cell>
          <cell r="W42">
            <v>5.6763500000000001E-2</v>
          </cell>
          <cell r="X42">
            <v>5.6763500000000001E-2</v>
          </cell>
          <cell r="Y42">
            <v>5.6763500000000001E-2</v>
          </cell>
          <cell r="Z42">
            <v>5.6763500000000001E-2</v>
          </cell>
          <cell r="AA42">
            <v>5.6763500000000001E-2</v>
          </cell>
          <cell r="AB42">
            <v>5.6763500000000001E-2</v>
          </cell>
          <cell r="AC42">
            <v>5.6763500000000001E-2</v>
          </cell>
          <cell r="AD42">
            <v>5.6763500000000001E-2</v>
          </cell>
          <cell r="AE42">
            <v>5.6763500000000001E-2</v>
          </cell>
          <cell r="AF42">
            <v>5.6763500000000001E-2</v>
          </cell>
          <cell r="AG42">
            <v>5.6763500000000001E-2</v>
          </cell>
          <cell r="AH42">
            <v>5.6763500000000001E-2</v>
          </cell>
          <cell r="AI42">
            <v>5.6763500000000001E-2</v>
          </cell>
          <cell r="AJ42">
            <v>5.6763500000000001E-2</v>
          </cell>
          <cell r="AK42">
            <v>5.6763500000000001E-2</v>
          </cell>
          <cell r="AL42">
            <v>5.6763500000000001E-2</v>
          </cell>
          <cell r="AM42">
            <v>5.6763500000000001E-2</v>
          </cell>
          <cell r="AN42">
            <v>5.6763500000000001E-2</v>
          </cell>
          <cell r="AO42">
            <v>5.6763500000000001E-2</v>
          </cell>
          <cell r="AP42">
            <v>5.6763500000000001E-2</v>
          </cell>
          <cell r="AQ42">
            <v>5.6763500000000001E-2</v>
          </cell>
          <cell r="AR42">
            <v>5.6763500000000001E-2</v>
          </cell>
          <cell r="AS42">
            <v>5.6763500000000001E-2</v>
          </cell>
          <cell r="AT42">
            <v>5.6763500000000001E-2</v>
          </cell>
          <cell r="AU42">
            <v>5.6763500000000001E-2</v>
          </cell>
          <cell r="AV42">
            <v>5.6763500000000001E-2</v>
          </cell>
          <cell r="AW42">
            <v>5.6763500000000001E-2</v>
          </cell>
          <cell r="AX42">
            <v>5.6763500000000001E-2</v>
          </cell>
          <cell r="AY42">
            <v>5.6763500000000001E-2</v>
          </cell>
          <cell r="AZ42">
            <v>5.6763500000000001E-2</v>
          </cell>
          <cell r="BA42">
            <v>5.6763500000000001E-2</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95669.629619611253</v>
          </cell>
          <cell r="AU43">
            <v>216191.55446855287</v>
          </cell>
          <cell r="AV43">
            <v>353863.20147975825</v>
          </cell>
          <cell r="AW43">
            <v>477770.2648398077</v>
          </cell>
          <cell r="AX43">
            <v>554818.06457176851</v>
          </cell>
          <cell r="AY43">
            <v>736537.95236931415</v>
          </cell>
          <cell r="AZ43">
            <v>852546.56187966443</v>
          </cell>
          <cell r="BA43">
            <v>560224.20972222229</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20224890.210000001</v>
          </cell>
          <cell r="AU44">
            <v>27054738.880595334</v>
          </cell>
          <cell r="AV44">
            <v>25115115.98250635</v>
          </cell>
          <cell r="AW44">
            <v>25349401.213704634</v>
          </cell>
          <cell r="AX44">
            <v>23590807.717933789</v>
          </cell>
          <cell r="AY44">
            <v>24640046.873186242</v>
          </cell>
          <cell r="AZ44">
            <v>28442375.018398114</v>
          </cell>
          <cell r="BA44">
            <v>12582624.079444444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20320559.83961961</v>
          </cell>
          <cell r="AU45">
            <v>27270930.435063887</v>
          </cell>
          <cell r="AV45">
            <v>25468979.183986109</v>
          </cell>
          <cell r="AW45">
            <v>25827171.478544444</v>
          </cell>
          <cell r="AX45">
            <v>24145625.782505557</v>
          </cell>
          <cell r="AY45">
            <v>25376584.825555556</v>
          </cell>
          <cell r="AZ45">
            <v>29294921.580277778</v>
          </cell>
          <cell r="BA45">
            <v>13142848.289166667</v>
          </cell>
        </row>
        <row r="47">
          <cell r="C47">
            <v>5.4600000000000003E-2</v>
          </cell>
          <cell r="D47">
            <v>5.4600000000000003E-2</v>
          </cell>
          <cell r="E47">
            <v>5.4600000000000003E-2</v>
          </cell>
          <cell r="F47">
            <v>5.4600000000000003E-2</v>
          </cell>
          <cell r="G47">
            <v>5.4600000000000003E-2</v>
          </cell>
          <cell r="H47">
            <v>5.4600000000000003E-2</v>
          </cell>
          <cell r="I47">
            <v>5.4600000000000003E-2</v>
          </cell>
          <cell r="J47">
            <v>5.4600000000000003E-2</v>
          </cell>
          <cell r="K47">
            <v>5.4600000000000003E-2</v>
          </cell>
          <cell r="L47">
            <v>5.4600000000000003E-2</v>
          </cell>
          <cell r="M47">
            <v>5.4600000000000003E-2</v>
          </cell>
          <cell r="N47">
            <v>5.4600000000000003E-2</v>
          </cell>
          <cell r="O47">
            <v>5.4600000000000003E-2</v>
          </cell>
          <cell r="P47">
            <v>5.4600000000000003E-2</v>
          </cell>
          <cell r="Q47">
            <v>5.4600000000000003E-2</v>
          </cell>
          <cell r="R47">
            <v>5.4600000000000003E-2</v>
          </cell>
          <cell r="S47">
            <v>5.4600000000000003E-2</v>
          </cell>
          <cell r="T47">
            <v>5.4600000000000003E-2</v>
          </cell>
          <cell r="U47">
            <v>5.4600000000000003E-2</v>
          </cell>
          <cell r="V47">
            <v>5.4600000000000003E-2</v>
          </cell>
          <cell r="W47">
            <v>5.4600000000000003E-2</v>
          </cell>
          <cell r="X47">
            <v>5.4600000000000003E-2</v>
          </cell>
          <cell r="Y47">
            <v>5.4600000000000003E-2</v>
          </cell>
          <cell r="Z47">
            <v>5.4600000000000003E-2</v>
          </cell>
          <cell r="AA47">
            <v>5.4600000000000003E-2</v>
          </cell>
          <cell r="AB47">
            <v>5.4600000000000003E-2</v>
          </cell>
          <cell r="AC47">
            <v>5.4600000000000003E-2</v>
          </cell>
          <cell r="AD47">
            <v>5.4600000000000003E-2</v>
          </cell>
          <cell r="AE47">
            <v>5.4600000000000003E-2</v>
          </cell>
          <cell r="AF47">
            <v>5.4600000000000003E-2</v>
          </cell>
          <cell r="AG47">
            <v>5.4600000000000003E-2</v>
          </cell>
          <cell r="AH47">
            <v>5.4600000000000003E-2</v>
          </cell>
          <cell r="AI47">
            <v>5.4600000000000003E-2</v>
          </cell>
          <cell r="AJ47">
            <v>5.4600000000000003E-2</v>
          </cell>
          <cell r="AK47">
            <v>5.4600000000000003E-2</v>
          </cell>
          <cell r="AL47">
            <v>5.4600000000000003E-2</v>
          </cell>
          <cell r="AM47">
            <v>5.4600000000000003E-2</v>
          </cell>
          <cell r="AN47">
            <v>5.4600000000000003E-2</v>
          </cell>
          <cell r="AO47">
            <v>5.4600000000000003E-2</v>
          </cell>
          <cell r="AP47">
            <v>5.4600000000000003E-2</v>
          </cell>
          <cell r="AQ47">
            <v>5.4600000000000003E-2</v>
          </cell>
          <cell r="AR47">
            <v>5.4600000000000003E-2</v>
          </cell>
          <cell r="AS47">
            <v>5.4600000000000003E-2</v>
          </cell>
          <cell r="AT47">
            <v>5.4600000000000003E-2</v>
          </cell>
          <cell r="AU47">
            <v>5.4600000000000003E-2</v>
          </cell>
          <cell r="AV47">
            <v>5.4600000000000003E-2</v>
          </cell>
          <cell r="AW47">
            <v>5.4600000000000003E-2</v>
          </cell>
          <cell r="AX47">
            <v>5.4600000000000003E-2</v>
          </cell>
          <cell r="AY47">
            <v>5.4600000000000003E-2</v>
          </cell>
          <cell r="AZ47">
            <v>5.4600000000000003E-2</v>
          </cell>
          <cell r="BA47">
            <v>5.4600000000000003E-2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24766.258562500003</v>
          </cell>
          <cell r="AM48">
            <v>65915.507066500009</v>
          </cell>
          <cell r="AN48">
            <v>114316.345416</v>
          </cell>
          <cell r="AO48">
            <v>164247.08495650001</v>
          </cell>
          <cell r="AP48">
            <v>212544.39879400001</v>
          </cell>
          <cell r="AQ48">
            <v>266515.17060350004</v>
          </cell>
          <cell r="AR48">
            <v>319654.698454</v>
          </cell>
          <cell r="AS48">
            <v>372754.55294349999</v>
          </cell>
          <cell r="AT48">
            <v>386750</v>
          </cell>
          <cell r="AU48">
            <v>386750</v>
          </cell>
          <cell r="AV48">
            <v>386750</v>
          </cell>
          <cell r="AW48">
            <v>386750</v>
          </cell>
          <cell r="AX48">
            <v>386750</v>
          </cell>
          <cell r="AY48">
            <v>386750</v>
          </cell>
          <cell r="AZ48">
            <v>386750</v>
          </cell>
          <cell r="BA48">
            <v>244941.66666666669</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5443133.75</v>
          </cell>
          <cell r="AM49">
            <v>9043790.880599916</v>
          </cell>
          <cell r="AN49">
            <v>10637546.86559999</v>
          </cell>
          <cell r="AO49">
            <v>10973788.929475009</v>
          </cell>
          <cell r="AP49">
            <v>10614794.246450007</v>
          </cell>
          <cell r="AQ49">
            <v>11861708.089349985</v>
          </cell>
          <cell r="AR49">
            <v>11679017.102949977</v>
          </cell>
          <cell r="AS49">
            <v>11670297.690275073</v>
          </cell>
          <cell r="AT49">
            <v>3075922.4296750613</v>
          </cell>
          <cell r="AU49">
            <v>0</v>
          </cell>
          <cell r="AV49">
            <v>0</v>
          </cell>
          <cell r="AW49">
            <v>0</v>
          </cell>
          <cell r="AX49">
            <v>0</v>
          </cell>
          <cell r="AY49">
            <v>0</v>
          </cell>
          <cell r="AZ49">
            <v>0</v>
          </cell>
          <cell r="BA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5467900.0085624997</v>
          </cell>
          <cell r="AM50">
            <v>9109706.3876664154</v>
          </cell>
          <cell r="AN50">
            <v>10751863.21101599</v>
          </cell>
          <cell r="AO50">
            <v>11138036.01443151</v>
          </cell>
          <cell r="AP50">
            <v>10827338.645244006</v>
          </cell>
          <cell r="AQ50">
            <v>12128223.259953486</v>
          </cell>
          <cell r="AR50">
            <v>11998671.801403977</v>
          </cell>
          <cell r="AS50">
            <v>12043052.243218573</v>
          </cell>
          <cell r="AT50">
            <v>3462672.4296750613</v>
          </cell>
          <cell r="AU50">
            <v>386750</v>
          </cell>
          <cell r="AV50">
            <v>386750</v>
          </cell>
          <cell r="AW50">
            <v>386750</v>
          </cell>
          <cell r="AX50">
            <v>386750</v>
          </cell>
          <cell r="AY50">
            <v>386750</v>
          </cell>
          <cell r="AZ50">
            <v>386750</v>
          </cell>
          <cell r="BA50">
            <v>244941.66666666669</v>
          </cell>
        </row>
        <row r="52">
          <cell r="C52">
            <v>3.2000000000000002E-3</v>
          </cell>
          <cell r="D52">
            <v>5.6332999999999999E-3</v>
          </cell>
          <cell r="E52">
            <v>5.4900000000000001E-3</v>
          </cell>
          <cell r="F52">
            <v>5.2722000000000003E-3</v>
          </cell>
          <cell r="G52">
            <v>5.0650000000000001E-3</v>
          </cell>
          <cell r="H52">
            <v>5.0705000000000004E-3</v>
          </cell>
          <cell r="I52">
            <v>5.1800000000000006E-3</v>
          </cell>
          <cell r="J52">
            <v>5.3874999999999999E-3</v>
          </cell>
          <cell r="K52">
            <v>5.7499999999999999E-3</v>
          </cell>
          <cell r="L52">
            <v>5.8574999999999999E-3</v>
          </cell>
          <cell r="M52">
            <v>5.8125E-3</v>
          </cell>
          <cell r="N52">
            <v>5.8031000000000003E-3</v>
          </cell>
          <cell r="O52">
            <v>5.7344000000000006E-3</v>
          </cell>
          <cell r="P52">
            <v>5.7625000000000003E-3</v>
          </cell>
          <cell r="Q52">
            <v>5.7733999999999997E-3</v>
          </cell>
          <cell r="R52">
            <v>5.9594000000000001E-3</v>
          </cell>
          <cell r="S52">
            <v>6.6093999999999997E-3</v>
          </cell>
          <cell r="T52">
            <v>6.6969000000000004E-3</v>
          </cell>
          <cell r="U52">
            <v>6.5687999999999996E-3</v>
          </cell>
          <cell r="V52">
            <v>5.7438000000000003E-3</v>
          </cell>
          <cell r="W52">
            <v>5.4999999999999997E-3</v>
          </cell>
          <cell r="X52">
            <v>5.5188000000000008E-3</v>
          </cell>
          <cell r="Y52">
            <v>5.5313000000000011E-3</v>
          </cell>
          <cell r="Z52">
            <v>5.5313000000000011E-3</v>
          </cell>
          <cell r="AA52">
            <v>5.5875000000000005E-3</v>
          </cell>
          <cell r="AB52">
            <v>5.6500000000000005E-3</v>
          </cell>
          <cell r="AC52">
            <v>5.6337999999999996E-3</v>
          </cell>
          <cell r="AD52">
            <v>5.9281000000000004E-3</v>
          </cell>
          <cell r="AE52">
            <v>6.0812999999999996E-3</v>
          </cell>
          <cell r="AF52">
            <v>6.3937999999999998E-3</v>
          </cell>
          <cell r="AG52">
            <v>7.7125000000000006E-3</v>
          </cell>
          <cell r="AH52">
            <v>7.7125000000000006E-3</v>
          </cell>
          <cell r="AI52">
            <v>8.7624999999999995E-3</v>
          </cell>
          <cell r="AJ52">
            <v>7.8125E-3</v>
          </cell>
          <cell r="AK52">
            <v>6.5313000000000003E-3</v>
          </cell>
          <cell r="AL52">
            <v>1.515E-2</v>
          </cell>
          <cell r="AM52">
            <v>1.7425E-2</v>
          </cell>
          <cell r="AN52">
            <v>4.8800000000000003E-2</v>
          </cell>
          <cell r="AO52">
            <v>2.8075000000000003E-2</v>
          </cell>
          <cell r="AP52">
            <v>2.7868799999999999E-2</v>
          </cell>
          <cell r="AQ52">
            <v>2.7775000000000001E-2</v>
          </cell>
          <cell r="AR52">
            <v>2.79125E-2</v>
          </cell>
          <cell r="AS52">
            <v>2.8343799999999999E-2</v>
          </cell>
          <cell r="AT52">
            <v>2.71594E-2</v>
          </cell>
          <cell r="AU52">
            <v>3.1375E-2</v>
          </cell>
          <cell r="AV52">
            <v>3.4412499999999999E-2</v>
          </cell>
          <cell r="AW52">
            <v>4.5562499999999999E-2</v>
          </cell>
          <cell r="AX52">
            <v>5.3475000000000002E-2</v>
          </cell>
          <cell r="AY52">
            <v>4.97188E-2</v>
          </cell>
          <cell r="AZ52">
            <v>5.4112500000000001E-2</v>
          </cell>
          <cell r="BA52">
            <v>5.4487500000000001E-2</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7101.0216104916663</v>
          </cell>
          <cell r="AM53">
            <v>19633.807060038889</v>
          </cell>
          <cell r="AN53">
            <v>112390.13593280003</v>
          </cell>
          <cell r="AO53">
            <v>84454.888511145851</v>
          </cell>
          <cell r="AP53">
            <v>112102.61148579119</v>
          </cell>
          <cell r="AQ53">
            <v>140095.37534069308</v>
          </cell>
          <cell r="AR53">
            <v>157966.11193365138</v>
          </cell>
          <cell r="AS53">
            <v>206403.52620698363</v>
          </cell>
          <cell r="AT53">
            <v>215045.75</v>
          </cell>
          <cell r="AU53">
            <v>214831.59722222222</v>
          </cell>
          <cell r="AV53">
            <v>251880.38194444444</v>
          </cell>
          <cell r="AW53">
            <v>333492.1875</v>
          </cell>
          <cell r="AX53">
            <v>366155.20833333331</v>
          </cell>
          <cell r="AY53">
            <v>375653.15555555554</v>
          </cell>
          <cell r="AZ53">
            <v>396073.4375</v>
          </cell>
          <cell r="BA53">
            <v>244436.97916666669</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5443133.7800000003</v>
          </cell>
          <cell r="AM54">
            <v>9043790.880599916</v>
          </cell>
          <cell r="AN54">
            <v>10637546.86559999</v>
          </cell>
          <cell r="AO54">
            <v>10973788.929475009</v>
          </cell>
          <cell r="AP54">
            <v>10614794.246450007</v>
          </cell>
          <cell r="AQ54">
            <v>11861708.089349985</v>
          </cell>
          <cell r="AR54">
            <v>11679017.102949977</v>
          </cell>
          <cell r="AS54">
            <v>11670297.690275073</v>
          </cell>
          <cell r="AT54">
            <v>3075922.4296750613</v>
          </cell>
          <cell r="AU54">
            <v>0</v>
          </cell>
          <cell r="AV54">
            <v>0</v>
          </cell>
          <cell r="AW54">
            <v>0</v>
          </cell>
          <cell r="AX54">
            <v>0</v>
          </cell>
          <cell r="AY54">
            <v>0</v>
          </cell>
          <cell r="AZ54">
            <v>0</v>
          </cell>
          <cell r="BA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5450234.8016104922</v>
          </cell>
          <cell r="AM55">
            <v>9063424.6876599547</v>
          </cell>
          <cell r="AN55">
            <v>10749937.001532789</v>
          </cell>
          <cell r="AO55">
            <v>11058243.817986155</v>
          </cell>
          <cell r="AP55">
            <v>10726896.857935797</v>
          </cell>
          <cell r="AQ55">
            <v>12001803.464690678</v>
          </cell>
          <cell r="AR55">
            <v>11836983.214883629</v>
          </cell>
          <cell r="AS55">
            <v>11876701.216482056</v>
          </cell>
          <cell r="AT55">
            <v>3290968.1796750613</v>
          </cell>
          <cell r="AU55">
            <v>214831.59722222222</v>
          </cell>
          <cell r="AV55">
            <v>251880.38194444444</v>
          </cell>
          <cell r="AW55">
            <v>333492.1875</v>
          </cell>
          <cell r="AX55">
            <v>366155.20833333331</v>
          </cell>
          <cell r="AY55">
            <v>375653.15555555554</v>
          </cell>
          <cell r="AZ55">
            <v>396073.4375</v>
          </cell>
          <cell r="BA55">
            <v>244436.97916666669</v>
          </cell>
        </row>
        <row r="57">
          <cell r="C57">
            <v>5.28E-2</v>
          </cell>
          <cell r="D57">
            <v>5.28E-2</v>
          </cell>
          <cell r="E57">
            <v>5.28E-2</v>
          </cell>
          <cell r="F57">
            <v>5.28E-2</v>
          </cell>
          <cell r="G57">
            <v>5.28E-2</v>
          </cell>
          <cell r="H57">
            <v>5.28E-2</v>
          </cell>
          <cell r="I57">
            <v>5.28E-2</v>
          </cell>
          <cell r="J57">
            <v>5.28E-2</v>
          </cell>
          <cell r="K57">
            <v>5.28E-2</v>
          </cell>
          <cell r="L57">
            <v>5.28E-2</v>
          </cell>
          <cell r="M57">
            <v>5.28E-2</v>
          </cell>
          <cell r="N57">
            <v>5.28E-2</v>
          </cell>
          <cell r="O57">
            <v>5.28E-2</v>
          </cell>
          <cell r="P57">
            <v>5.28E-2</v>
          </cell>
          <cell r="Q57">
            <v>5.28E-2</v>
          </cell>
          <cell r="R57">
            <v>5.28E-2</v>
          </cell>
          <cell r="S57">
            <v>5.28E-2</v>
          </cell>
          <cell r="T57">
            <v>5.28E-2</v>
          </cell>
          <cell r="U57">
            <v>5.28E-2</v>
          </cell>
          <cell r="V57">
            <v>5.28E-2</v>
          </cell>
          <cell r="W57">
            <v>5.28E-2</v>
          </cell>
          <cell r="X57">
            <v>5.28E-2</v>
          </cell>
          <cell r="Y57">
            <v>5.28E-2</v>
          </cell>
          <cell r="Z57">
            <v>5.28E-2</v>
          </cell>
          <cell r="AA57">
            <v>5.28E-2</v>
          </cell>
          <cell r="AB57">
            <v>5.28E-2</v>
          </cell>
          <cell r="AC57">
            <v>5.28E-2</v>
          </cell>
          <cell r="AD57">
            <v>5.28E-2</v>
          </cell>
          <cell r="AE57">
            <v>5.28E-2</v>
          </cell>
          <cell r="AF57">
            <v>5.28E-2</v>
          </cell>
          <cell r="AG57">
            <v>5.28E-2</v>
          </cell>
          <cell r="AH57">
            <v>5.28E-2</v>
          </cell>
          <cell r="AI57">
            <v>5.28E-2</v>
          </cell>
          <cell r="AJ57">
            <v>5.28E-2</v>
          </cell>
          <cell r="AK57">
            <v>5.28E-2</v>
          </cell>
          <cell r="AL57">
            <v>5.28E-2</v>
          </cell>
          <cell r="AM57">
            <v>5.28E-2</v>
          </cell>
          <cell r="AN57">
            <v>5.28E-2</v>
          </cell>
          <cell r="AO57">
            <v>5.28E-2</v>
          </cell>
          <cell r="AP57">
            <v>5.28E-2</v>
          </cell>
          <cell r="AQ57">
            <v>5.28E-2</v>
          </cell>
          <cell r="AR57">
            <v>5.28E-2</v>
          </cell>
          <cell r="AS57">
            <v>5.28E-2</v>
          </cell>
          <cell r="AT57">
            <v>5.28E-2</v>
          </cell>
          <cell r="AU57">
            <v>5.28E-2</v>
          </cell>
          <cell r="AV57">
            <v>5.28E-2</v>
          </cell>
          <cell r="AW57">
            <v>5.28E-2</v>
          </cell>
          <cell r="AX57">
            <v>5.28E-2</v>
          </cell>
          <cell r="AY57">
            <v>5.28E-2</v>
          </cell>
          <cell r="AZ57">
            <v>5.28E-2</v>
          </cell>
          <cell r="BA57">
            <v>5.28E-2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21548.393195999943</v>
          </cell>
          <cell r="R58">
            <v>64158.413968000001</v>
          </cell>
          <cell r="S58">
            <v>107221.39757999999</v>
          </cell>
          <cell r="T58">
            <v>155788.003448</v>
          </cell>
          <cell r="U58">
            <v>200531.85528476469</v>
          </cell>
          <cell r="V58">
            <v>250711.26763999058</v>
          </cell>
          <cell r="W58">
            <v>307955.33523865696</v>
          </cell>
          <cell r="X58">
            <v>353004.57416400005</v>
          </cell>
          <cell r="Y58">
            <v>401148.33466400002</v>
          </cell>
          <cell r="Z58">
            <v>453111.21130000002</v>
          </cell>
          <cell r="AA58">
            <v>503691.33813123824</v>
          </cell>
          <cell r="AB58">
            <v>554882.18460399995</v>
          </cell>
          <cell r="AC58">
            <v>605744.88003006938</v>
          </cell>
          <cell r="AD58">
            <v>658545.69506000006</v>
          </cell>
          <cell r="AE58">
            <v>714491.09441599995</v>
          </cell>
          <cell r="AF58">
            <v>776080.95606799994</v>
          </cell>
          <cell r="AG58">
            <v>827242.94319282891</v>
          </cell>
          <cell r="AH58">
            <v>886754.61350684566</v>
          </cell>
          <cell r="AI58">
            <v>952936.09153301583</v>
          </cell>
          <cell r="AJ58">
            <v>1009961.1494280001</v>
          </cell>
          <cell r="AK58">
            <v>1071720.4199284748</v>
          </cell>
          <cell r="AL58">
            <v>1100000</v>
          </cell>
          <cell r="AM58">
            <v>1100000</v>
          </cell>
          <cell r="AN58">
            <v>1100000</v>
          </cell>
          <cell r="AO58">
            <v>1100000</v>
          </cell>
          <cell r="AP58">
            <v>1100000</v>
          </cell>
          <cell r="AQ58">
            <v>1100000</v>
          </cell>
          <cell r="AR58">
            <v>1100000</v>
          </cell>
          <cell r="AS58">
            <v>1100000</v>
          </cell>
          <cell r="AT58">
            <v>1100000</v>
          </cell>
          <cell r="AU58">
            <v>1100000</v>
          </cell>
          <cell r="AV58">
            <v>1100000</v>
          </cell>
          <cell r="AW58">
            <v>1100000</v>
          </cell>
          <cell r="AX58">
            <v>1100000</v>
          </cell>
          <cell r="AY58">
            <v>1100000</v>
          </cell>
          <cell r="AZ58">
            <v>1100000</v>
          </cell>
          <cell r="BA58">
            <v>696666.66666666674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4897362.0899999868</v>
          </cell>
          <cell r="R59">
            <v>9684095.4729416855</v>
          </cell>
          <cell r="S59">
            <v>9787041.6321991086</v>
          </cell>
          <cell r="T59">
            <v>11037864.89654767</v>
          </cell>
          <cell r="U59">
            <v>10169057.109571587</v>
          </cell>
          <cell r="V59">
            <v>11404411.898914982</v>
          </cell>
          <cell r="W59">
            <v>13010015.36333327</v>
          </cell>
          <cell r="X59">
            <v>10238463.39212342</v>
          </cell>
          <cell r="Y59">
            <v>10941763.719853286</v>
          </cell>
          <cell r="Z59">
            <v>11809744.667824939</v>
          </cell>
          <cell r="AA59">
            <v>11495483.330709312</v>
          </cell>
          <cell r="AB59">
            <v>11634283.289264031</v>
          </cell>
          <cell r="AC59">
            <v>11559703.475903464</v>
          </cell>
          <cell r="AD59">
            <v>12000185.23407514</v>
          </cell>
          <cell r="AE59">
            <v>12714863.476416452</v>
          </cell>
          <cell r="AF59">
            <v>13997695.814761335</v>
          </cell>
          <cell r="AG59">
            <v>11627724.293743977</v>
          </cell>
          <cell r="AH59">
            <v>13525379.61682196</v>
          </cell>
          <cell r="AI59">
            <v>15041245.005947752</v>
          </cell>
          <cell r="AJ59">
            <v>12960240.430678239</v>
          </cell>
          <cell r="AK59">
            <v>14036197.827014714</v>
          </cell>
          <cell r="AL59">
            <v>6427177.2889829753</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4918910.4831959866</v>
          </cell>
          <cell r="R60">
            <v>9748253.886909686</v>
          </cell>
          <cell r="S60">
            <v>9894263.0297791082</v>
          </cell>
          <cell r="T60">
            <v>11193652.89999567</v>
          </cell>
          <cell r="U60">
            <v>10369588.964856353</v>
          </cell>
          <cell r="V60">
            <v>11655123.166554973</v>
          </cell>
          <cell r="W60">
            <v>13317970.698571928</v>
          </cell>
          <cell r="X60">
            <v>10591467.966287419</v>
          </cell>
          <cell r="Y60">
            <v>11342912.054517286</v>
          </cell>
          <cell r="Z60">
            <v>12262855.879124939</v>
          </cell>
          <cell r="AA60">
            <v>11999174.66884055</v>
          </cell>
          <cell r="AB60">
            <v>12189165.473868031</v>
          </cell>
          <cell r="AC60">
            <v>12165448.355933534</v>
          </cell>
          <cell r="AD60">
            <v>12658730.92913514</v>
          </cell>
          <cell r="AE60">
            <v>13429354.570832452</v>
          </cell>
          <cell r="AF60">
            <v>14773776.770829335</v>
          </cell>
          <cell r="AG60">
            <v>12454967.236936806</v>
          </cell>
          <cell r="AH60">
            <v>14412134.230328806</v>
          </cell>
          <cell r="AI60">
            <v>15994181.097480768</v>
          </cell>
          <cell r="AJ60">
            <v>13970201.58010624</v>
          </cell>
          <cell r="AK60">
            <v>15107918.246943189</v>
          </cell>
          <cell r="AL60">
            <v>7527177.2889829753</v>
          </cell>
          <cell r="AM60">
            <v>1100000</v>
          </cell>
          <cell r="AN60">
            <v>1100000</v>
          </cell>
          <cell r="AO60">
            <v>1100000</v>
          </cell>
          <cell r="AP60">
            <v>1100000</v>
          </cell>
          <cell r="AQ60">
            <v>1100000</v>
          </cell>
          <cell r="AR60">
            <v>1100000</v>
          </cell>
          <cell r="AS60">
            <v>1100000</v>
          </cell>
          <cell r="AT60">
            <v>1100000</v>
          </cell>
          <cell r="AU60">
            <v>1100000</v>
          </cell>
          <cell r="AV60">
            <v>1100000</v>
          </cell>
          <cell r="AW60">
            <v>1100000</v>
          </cell>
          <cell r="AX60">
            <v>1100000</v>
          </cell>
          <cell r="AY60">
            <v>1100000</v>
          </cell>
          <cell r="AZ60">
            <v>1100000</v>
          </cell>
          <cell r="BA60">
            <v>696666.66666666674</v>
          </cell>
        </row>
        <row r="62">
          <cell r="C62">
            <v>3.9000000000000003E-3</v>
          </cell>
          <cell r="D62">
            <v>6.3333E-3</v>
          </cell>
          <cell r="E62">
            <v>6.1900000000000002E-3</v>
          </cell>
          <cell r="F62">
            <v>5.9722000000000004E-3</v>
          </cell>
          <cell r="G62">
            <v>5.7650000000000002E-3</v>
          </cell>
          <cell r="H62">
            <v>5.7705000000000005E-3</v>
          </cell>
          <cell r="I62">
            <v>5.8799999999999998E-3</v>
          </cell>
          <cell r="J62">
            <v>6.0875000000000009E-3</v>
          </cell>
          <cell r="K62">
            <v>6.4500000000000009E-3</v>
          </cell>
          <cell r="L62">
            <v>6.5575000000000008E-3</v>
          </cell>
          <cell r="M62">
            <v>6.5125000000000001E-3</v>
          </cell>
          <cell r="N62">
            <v>6.5031000000000004E-3</v>
          </cell>
          <cell r="O62">
            <v>6.4343999999999998E-3</v>
          </cell>
          <cell r="P62">
            <v>6.4625000000000004E-3</v>
          </cell>
          <cell r="Q62">
            <v>6.4734000000000007E-3</v>
          </cell>
          <cell r="R62">
            <v>6.6594000000000002E-3</v>
          </cell>
          <cell r="S62">
            <v>7.3094000000000006E-3</v>
          </cell>
          <cell r="T62">
            <v>7.3968999999999997E-3</v>
          </cell>
          <cell r="U62">
            <v>7.2688000000000006E-3</v>
          </cell>
          <cell r="V62">
            <v>6.4438000000000013E-3</v>
          </cell>
          <cell r="W62">
            <v>6.2000000000000006E-3</v>
          </cell>
          <cell r="X62">
            <v>6.2188E-3</v>
          </cell>
          <cell r="Y62">
            <v>6.2313000000000004E-3</v>
          </cell>
          <cell r="Z62">
            <v>6.2313000000000004E-3</v>
          </cell>
          <cell r="AA62">
            <v>6.2874999999999997E-3</v>
          </cell>
          <cell r="AB62">
            <v>6.3499999999999997E-3</v>
          </cell>
          <cell r="AC62">
            <v>6.3338000000000005E-3</v>
          </cell>
          <cell r="AD62">
            <v>6.6280999999999996E-3</v>
          </cell>
          <cell r="AE62">
            <v>6.7813000000000005E-3</v>
          </cell>
          <cell r="AF62">
            <v>7.0938000000000008E-3</v>
          </cell>
          <cell r="AG62">
            <v>7.3438000000000002E-3</v>
          </cell>
          <cell r="AH62">
            <v>8.4124999999999998E-3</v>
          </cell>
          <cell r="AI62">
            <v>9.4625000000000004E-3</v>
          </cell>
          <cell r="AJ62">
            <v>8.512500000000001E-3</v>
          </cell>
          <cell r="AK62">
            <v>7.2313000000000013E-3</v>
          </cell>
          <cell r="AL62">
            <v>1.585E-2</v>
          </cell>
          <cell r="AM62">
            <v>1.8124999999999999E-2</v>
          </cell>
          <cell r="AN62">
            <v>4.9500000000000002E-2</v>
          </cell>
          <cell r="AO62">
            <v>2.8775000000000002E-2</v>
          </cell>
          <cell r="AP62">
            <v>2.8568799999999998E-2</v>
          </cell>
          <cell r="AQ62">
            <v>2.8475E-2</v>
          </cell>
          <cell r="AR62">
            <v>2.8612499999999999E-2</v>
          </cell>
          <cell r="AS62">
            <v>2.9043800000000002E-2</v>
          </cell>
          <cell r="AT62">
            <v>3.1059400000000001E-2</v>
          </cell>
          <cell r="AU62">
            <v>3.2074999999999999E-2</v>
          </cell>
          <cell r="AV62">
            <v>3.5112499999999998E-2</v>
          </cell>
          <cell r="AW62">
            <v>4.6262499999999998E-2</v>
          </cell>
          <cell r="AX62">
            <v>5.4175000000000001E-2</v>
          </cell>
          <cell r="AY62">
            <v>5.04188E-2</v>
          </cell>
          <cell r="AZ62">
            <v>5.48125E-2</v>
          </cell>
          <cell r="BA62">
            <v>5.51875E-2</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1099.0230817719944</v>
          </cell>
          <cell r="R63">
            <v>3366.2638408135003</v>
          </cell>
          <cell r="S63">
            <v>6586.4490572496006</v>
          </cell>
          <cell r="T63">
            <v>9079.1078552976669</v>
          </cell>
          <cell r="U63">
            <v>11101.514881639036</v>
          </cell>
          <cell r="V63">
            <v>13577.00693415895</v>
          </cell>
          <cell r="W63">
            <v>15544.590013681947</v>
          </cell>
          <cell r="X63">
            <v>15566.423554277399</v>
          </cell>
          <cell r="Y63">
            <v>21007.374999163738</v>
          </cell>
          <cell r="Z63">
            <v>22987.054081936352</v>
          </cell>
          <cell r="AA63">
            <v>24120.073840809375</v>
          </cell>
          <cell r="AB63">
            <v>29611.652181199999</v>
          </cell>
          <cell r="AC63">
            <v>30228.284892217038</v>
          </cell>
          <cell r="AD63">
            <v>33243.8350947855</v>
          </cell>
          <cell r="AE63">
            <v>41991.546709110175</v>
          </cell>
          <cell r="AF63">
            <v>43375.588007377497</v>
          </cell>
          <cell r="AG63">
            <v>49459.959823916412</v>
          </cell>
          <cell r="AH63">
            <v>58774.364511574706</v>
          </cell>
          <cell r="AI63">
            <v>71044.273326828144</v>
          </cell>
          <cell r="AJ63">
            <v>60962.632214596881</v>
          </cell>
          <cell r="AK63">
            <v>67166.076229449449</v>
          </cell>
          <cell r="AL63">
            <v>141945.55555555556</v>
          </cell>
          <cell r="AM63">
            <v>146611.11111111109</v>
          </cell>
          <cell r="AN63">
            <v>471900.00000000006</v>
          </cell>
          <cell r="AO63">
            <v>249383.33333333334</v>
          </cell>
          <cell r="AP63">
            <v>255849.47555555552</v>
          </cell>
          <cell r="AQ63">
            <v>255009.44444444444</v>
          </cell>
          <cell r="AR63">
            <v>239709.16666666666</v>
          </cell>
          <cell r="AS63">
            <v>268493.79555555555</v>
          </cell>
          <cell r="AT63">
            <v>269181.46666666667</v>
          </cell>
          <cell r="AU63">
            <v>268717.22222222225</v>
          </cell>
          <cell r="AV63">
            <v>314451.94444444444</v>
          </cell>
          <cell r="AW63">
            <v>414306.38888888888</v>
          </cell>
          <cell r="AX63">
            <v>453866.11111111112</v>
          </cell>
          <cell r="AY63">
            <v>466093.79555555555</v>
          </cell>
          <cell r="AZ63">
            <v>490876.38888888888</v>
          </cell>
          <cell r="BA63">
            <v>302918.05555555556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2037302.9599999893</v>
          </cell>
          <cell r="R64">
            <v>4028583.928258311</v>
          </cell>
          <cell r="S64">
            <v>4071409.4390009046</v>
          </cell>
          <cell r="T64">
            <v>4591751.8846523222</v>
          </cell>
          <cell r="U64">
            <v>4230327.785345424</v>
          </cell>
          <cell r="V64">
            <v>4744235.3810850494</v>
          </cell>
          <cell r="W64">
            <v>5412166.4266666919</v>
          </cell>
          <cell r="X64">
            <v>4259200.7990764789</v>
          </cell>
          <cell r="Y64">
            <v>4551773.7313467227</v>
          </cell>
          <cell r="Z64">
            <v>4912853.8033750504</v>
          </cell>
          <cell r="AA64">
            <v>4782121.0790149234</v>
          </cell>
          <cell r="AB64">
            <v>4839861.8619359657</v>
          </cell>
          <cell r="AC64">
            <v>4808836.6553675998</v>
          </cell>
          <cell r="AD64">
            <v>4992077.067124892</v>
          </cell>
          <cell r="AE64">
            <v>5289383.2147835661</v>
          </cell>
          <cell r="AF64">
            <v>5823041.4664386567</v>
          </cell>
          <cell r="AG64">
            <v>4837133.3074173238</v>
          </cell>
          <cell r="AH64">
            <v>5626557.9220168442</v>
          </cell>
          <cell r="AI64">
            <v>6257157.9240521956</v>
          </cell>
          <cell r="AJ64">
            <v>5391460.0205217693</v>
          </cell>
          <cell r="AK64">
            <v>5839058.296038121</v>
          </cell>
          <cell r="AL64">
            <v>2673705.7522169175</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2038401.9830817613</v>
          </cell>
          <cell r="R65">
            <v>4031950.1920991247</v>
          </cell>
          <cell r="S65">
            <v>4077995.8880581544</v>
          </cell>
          <cell r="T65">
            <v>4600830.9925076198</v>
          </cell>
          <cell r="U65">
            <v>4241429.3002270628</v>
          </cell>
          <cell r="V65">
            <v>4757812.3880192079</v>
          </cell>
          <cell r="W65">
            <v>5427711.0166803738</v>
          </cell>
          <cell r="X65">
            <v>4274767.222630756</v>
          </cell>
          <cell r="Y65">
            <v>4572781.1063458864</v>
          </cell>
          <cell r="Z65">
            <v>4935840.8574569868</v>
          </cell>
          <cell r="AA65">
            <v>4806241.1528557325</v>
          </cell>
          <cell r="AB65">
            <v>4869473.5141171655</v>
          </cell>
          <cell r="AC65">
            <v>4839064.9402598171</v>
          </cell>
          <cell r="AD65">
            <v>5025320.9022196773</v>
          </cell>
          <cell r="AE65">
            <v>5331374.7614926761</v>
          </cell>
          <cell r="AF65">
            <v>5866417.0544460341</v>
          </cell>
          <cell r="AG65">
            <v>4886593.2672412405</v>
          </cell>
          <cell r="AH65">
            <v>5685332.2865284188</v>
          </cell>
          <cell r="AI65">
            <v>6328202.1973790238</v>
          </cell>
          <cell r="AJ65">
            <v>5452422.6527363658</v>
          </cell>
          <cell r="AK65">
            <v>5906224.3722675703</v>
          </cell>
          <cell r="AL65">
            <v>2815651.307772473</v>
          </cell>
          <cell r="AM65">
            <v>146611.11111111109</v>
          </cell>
          <cell r="AN65">
            <v>471900.00000000006</v>
          </cell>
          <cell r="AO65">
            <v>249383.33333333334</v>
          </cell>
          <cell r="AP65">
            <v>255849.47555555552</v>
          </cell>
          <cell r="AQ65">
            <v>255009.44444444444</v>
          </cell>
          <cell r="AR65">
            <v>239709.16666666666</v>
          </cell>
          <cell r="AS65">
            <v>268493.79555555555</v>
          </cell>
          <cell r="AT65">
            <v>269181.46666666667</v>
          </cell>
          <cell r="AU65">
            <v>268717.22222222225</v>
          </cell>
          <cell r="AV65">
            <v>314451.94444444444</v>
          </cell>
          <cell r="AW65">
            <v>414306.38888888888</v>
          </cell>
          <cell r="AX65">
            <v>453866.11111111112</v>
          </cell>
          <cell r="AY65">
            <v>466093.79555555555</v>
          </cell>
          <cell r="AZ65">
            <v>490876.38888888888</v>
          </cell>
          <cell r="BA65">
            <v>302918.05555555556</v>
          </cell>
        </row>
        <row r="67">
          <cell r="C67">
            <v>5.3900000000000003E-2</v>
          </cell>
          <cell r="D67">
            <v>5.3900000000000003E-2</v>
          </cell>
          <cell r="E67">
            <v>5.3900000000000003E-2</v>
          </cell>
          <cell r="F67">
            <v>5.3900000000000003E-2</v>
          </cell>
          <cell r="G67">
            <v>5.3900000000000003E-2</v>
          </cell>
          <cell r="H67">
            <v>5.3900000000000003E-2</v>
          </cell>
          <cell r="I67">
            <v>5.3900000000000003E-2</v>
          </cell>
          <cell r="J67">
            <v>5.3900000000000003E-2</v>
          </cell>
          <cell r="K67">
            <v>5.3900000000000003E-2</v>
          </cell>
          <cell r="L67">
            <v>5.3900000000000003E-2</v>
          </cell>
          <cell r="M67">
            <v>5.3900000000000003E-2</v>
          </cell>
          <cell r="N67">
            <v>5.3900000000000003E-2</v>
          </cell>
          <cell r="O67">
            <v>5.3900000000000003E-2</v>
          </cell>
          <cell r="P67">
            <v>5.3900000000000003E-2</v>
          </cell>
          <cell r="Q67">
            <v>5.3900000000000003E-2</v>
          </cell>
          <cell r="R67">
            <v>5.3900000000000003E-2</v>
          </cell>
          <cell r="S67">
            <v>5.3900000000000003E-2</v>
          </cell>
          <cell r="T67">
            <v>5.3900000000000003E-2</v>
          </cell>
          <cell r="U67">
            <v>5.3900000000000003E-2</v>
          </cell>
          <cell r="V67">
            <v>5.3900000000000003E-2</v>
          </cell>
          <cell r="W67">
            <v>5.3900000000000003E-2</v>
          </cell>
          <cell r="X67">
            <v>5.3900000000000003E-2</v>
          </cell>
          <cell r="Y67">
            <v>5.3900000000000003E-2</v>
          </cell>
          <cell r="Z67">
            <v>5.3900000000000003E-2</v>
          </cell>
          <cell r="AA67">
            <v>5.3900000000000003E-2</v>
          </cell>
          <cell r="AB67">
            <v>5.3900000000000003E-2</v>
          </cell>
          <cell r="AC67">
            <v>5.3900000000000003E-2</v>
          </cell>
          <cell r="AD67">
            <v>5.3900000000000003E-2</v>
          </cell>
          <cell r="AE67">
            <v>5.3900000000000003E-2</v>
          </cell>
          <cell r="AF67">
            <v>5.3900000000000003E-2</v>
          </cell>
          <cell r="AG67">
            <v>5.3900000000000003E-2</v>
          </cell>
          <cell r="AH67">
            <v>5.3900000000000003E-2</v>
          </cell>
          <cell r="AI67">
            <v>5.3900000000000003E-2</v>
          </cell>
          <cell r="AJ67">
            <v>5.3900000000000003E-2</v>
          </cell>
          <cell r="AK67">
            <v>5.3900000000000003E-2</v>
          </cell>
          <cell r="AL67">
            <v>5.3900000000000003E-2</v>
          </cell>
          <cell r="AM67">
            <v>5.3900000000000003E-2</v>
          </cell>
          <cell r="AN67">
            <v>5.3900000000000003E-2</v>
          </cell>
          <cell r="AO67">
            <v>5.3900000000000003E-2</v>
          </cell>
          <cell r="AP67">
            <v>5.3900000000000003E-2</v>
          </cell>
          <cell r="AQ67">
            <v>5.3900000000000003E-2</v>
          </cell>
          <cell r="AR67">
            <v>5.3900000000000003E-2</v>
          </cell>
          <cell r="AS67">
            <v>5.3900000000000003E-2</v>
          </cell>
          <cell r="AT67">
            <v>5.3900000000000003E-2</v>
          </cell>
          <cell r="AU67">
            <v>5.3900000000000003E-2</v>
          </cell>
          <cell r="AV67">
            <v>5.3900000000000003E-2</v>
          </cell>
          <cell r="AW67">
            <v>5.3900000000000003E-2</v>
          </cell>
          <cell r="AX67">
            <v>5.3900000000000003E-2</v>
          </cell>
          <cell r="AY67">
            <v>5.3900000000000003E-2</v>
          </cell>
          <cell r="AZ67">
            <v>5.3900000000000003E-2</v>
          </cell>
          <cell r="BA67">
            <v>5.3900000000000003E-2</v>
          </cell>
        </row>
        <row r="68">
          <cell r="C68">
            <v>216018.16733933333</v>
          </cell>
          <cell r="D68">
            <v>252851.97558775006</v>
          </cell>
          <cell r="E68">
            <v>291024.25868541672</v>
          </cell>
          <cell r="F68">
            <v>331845.45301600004</v>
          </cell>
          <cell r="G68">
            <v>371482.3319771667</v>
          </cell>
          <cell r="H68">
            <v>415149.8045181667</v>
          </cell>
          <cell r="I68">
            <v>461918.34883424995</v>
          </cell>
          <cell r="J68">
            <v>509190.79104483337</v>
          </cell>
          <cell r="K68">
            <v>563155.64240191667</v>
          </cell>
          <cell r="L68">
            <v>612090.3612413333</v>
          </cell>
          <cell r="M68">
            <v>664049.75448991673</v>
          </cell>
          <cell r="N68">
            <v>716215.88235633343</v>
          </cell>
          <cell r="O68">
            <v>769476.08190016681</v>
          </cell>
          <cell r="P68">
            <v>822952.84598450002</v>
          </cell>
          <cell r="Q68">
            <v>848925</v>
          </cell>
          <cell r="R68">
            <v>848925</v>
          </cell>
          <cell r="S68">
            <v>848925</v>
          </cell>
          <cell r="T68">
            <v>848925</v>
          </cell>
          <cell r="U68">
            <v>848925</v>
          </cell>
          <cell r="V68">
            <v>848925</v>
          </cell>
          <cell r="W68">
            <v>848925</v>
          </cell>
          <cell r="X68">
            <v>848925</v>
          </cell>
          <cell r="Y68">
            <v>848925</v>
          </cell>
          <cell r="Z68">
            <v>848925</v>
          </cell>
          <cell r="AA68">
            <v>848925</v>
          </cell>
          <cell r="AB68">
            <v>848925</v>
          </cell>
          <cell r="AC68">
            <v>848925</v>
          </cell>
          <cell r="AD68">
            <v>848925</v>
          </cell>
          <cell r="AE68">
            <v>848925</v>
          </cell>
          <cell r="AF68">
            <v>848925</v>
          </cell>
          <cell r="AG68">
            <v>848925</v>
          </cell>
          <cell r="AH68">
            <v>848925</v>
          </cell>
          <cell r="AI68">
            <v>848925</v>
          </cell>
          <cell r="AJ68">
            <v>848925</v>
          </cell>
          <cell r="AK68">
            <v>848925</v>
          </cell>
          <cell r="AL68">
            <v>848925</v>
          </cell>
          <cell r="AM68">
            <v>848925</v>
          </cell>
          <cell r="AN68">
            <v>848925</v>
          </cell>
          <cell r="AO68">
            <v>848925</v>
          </cell>
          <cell r="AP68">
            <v>848925</v>
          </cell>
          <cell r="AQ68">
            <v>848925</v>
          </cell>
          <cell r="AR68">
            <v>848925</v>
          </cell>
          <cell r="AS68">
            <v>848925</v>
          </cell>
          <cell r="AT68">
            <v>848925</v>
          </cell>
          <cell r="AU68">
            <v>848925</v>
          </cell>
          <cell r="AV68">
            <v>848925</v>
          </cell>
          <cell r="AW68">
            <v>848925</v>
          </cell>
          <cell r="AX68">
            <v>848925</v>
          </cell>
          <cell r="AY68">
            <v>848925</v>
          </cell>
          <cell r="AZ68">
            <v>848925</v>
          </cell>
          <cell r="BA68">
            <v>537652.5</v>
          </cell>
        </row>
        <row r="69">
          <cell r="C69">
            <v>48093098.479999997</v>
          </cell>
          <cell r="D69">
            <v>8200476.7911999822</v>
          </cell>
          <cell r="E69">
            <v>8498467.4811999947</v>
          </cell>
          <cell r="F69">
            <v>9088206.5311999917</v>
          </cell>
          <cell r="G69">
            <v>8824537.0611999929</v>
          </cell>
          <cell r="H69">
            <v>9721886.2811999917</v>
          </cell>
          <cell r="I69">
            <v>10412291.871199995</v>
          </cell>
          <cell r="J69">
            <v>10524476.931199998</v>
          </cell>
          <cell r="K69">
            <v>12014438.151199996</v>
          </cell>
          <cell r="L69">
            <v>10894557.071200013</v>
          </cell>
          <cell r="M69">
            <v>11567953.970649719</v>
          </cell>
          <cell r="N69">
            <v>11613980.23064971</v>
          </cell>
          <cell r="O69">
            <v>11857558.340649724</v>
          </cell>
          <cell r="P69">
            <v>11905773.080649734</v>
          </cell>
          <cell r="Q69">
            <v>5782297.7406497654</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row r="70">
          <cell r="C70">
            <v>48309116.647339329</v>
          </cell>
          <cell r="D70">
            <v>8453328.766787732</v>
          </cell>
          <cell r="E70">
            <v>8789491.7398854122</v>
          </cell>
          <cell r="F70">
            <v>9420051.9842159916</v>
          </cell>
          <cell r="G70">
            <v>9196019.3931771591</v>
          </cell>
          <cell r="H70">
            <v>10137036.085718159</v>
          </cell>
          <cell r="I70">
            <v>10874210.220034245</v>
          </cell>
          <cell r="J70">
            <v>11033667.722244831</v>
          </cell>
          <cell r="K70">
            <v>12577593.793601913</v>
          </cell>
          <cell r="L70">
            <v>11506647.432441346</v>
          </cell>
          <cell r="M70">
            <v>12232003.725139637</v>
          </cell>
          <cell r="N70">
            <v>12330196.113006042</v>
          </cell>
          <cell r="O70">
            <v>12627034.42254989</v>
          </cell>
          <cell r="P70">
            <v>12728725.926634233</v>
          </cell>
          <cell r="Q70">
            <v>6631222.7406497654</v>
          </cell>
          <cell r="R70">
            <v>848925</v>
          </cell>
          <cell r="S70">
            <v>848925</v>
          </cell>
          <cell r="T70">
            <v>848925</v>
          </cell>
          <cell r="U70">
            <v>848925</v>
          </cell>
          <cell r="V70">
            <v>848925</v>
          </cell>
          <cell r="W70">
            <v>848925</v>
          </cell>
          <cell r="X70">
            <v>848925</v>
          </cell>
          <cell r="Y70">
            <v>848925</v>
          </cell>
          <cell r="Z70">
            <v>848925</v>
          </cell>
          <cell r="AA70">
            <v>848925</v>
          </cell>
          <cell r="AB70">
            <v>848925</v>
          </cell>
          <cell r="AC70">
            <v>848925</v>
          </cell>
          <cell r="AD70">
            <v>848925</v>
          </cell>
          <cell r="AE70">
            <v>848925</v>
          </cell>
          <cell r="AF70">
            <v>848925</v>
          </cell>
          <cell r="AG70">
            <v>848925</v>
          </cell>
          <cell r="AH70">
            <v>848925</v>
          </cell>
          <cell r="AI70">
            <v>848925</v>
          </cell>
          <cell r="AJ70">
            <v>848925</v>
          </cell>
          <cell r="AK70">
            <v>848925</v>
          </cell>
          <cell r="AL70">
            <v>848925</v>
          </cell>
          <cell r="AM70">
            <v>848925</v>
          </cell>
          <cell r="AN70">
            <v>848925</v>
          </cell>
          <cell r="AO70">
            <v>848925</v>
          </cell>
          <cell r="AP70">
            <v>848925</v>
          </cell>
          <cell r="AQ70">
            <v>848925</v>
          </cell>
          <cell r="AR70">
            <v>848925</v>
          </cell>
          <cell r="AS70">
            <v>848925</v>
          </cell>
          <cell r="AT70">
            <v>848925</v>
          </cell>
          <cell r="AU70">
            <v>848925</v>
          </cell>
          <cell r="AV70">
            <v>848925</v>
          </cell>
          <cell r="AW70">
            <v>848925</v>
          </cell>
          <cell r="AX70">
            <v>848925</v>
          </cell>
          <cell r="AY70">
            <v>848925</v>
          </cell>
          <cell r="AZ70">
            <v>848925</v>
          </cell>
          <cell r="BA70">
            <v>537652.5</v>
          </cell>
        </row>
        <row r="72">
          <cell r="C72">
            <v>5.9799999999999999E-2</v>
          </cell>
          <cell r="D72">
            <v>5.9799999999999999E-2</v>
          </cell>
          <cell r="E72">
            <v>5.9799999999999999E-2</v>
          </cell>
          <cell r="F72">
            <v>5.9799999999999999E-2</v>
          </cell>
          <cell r="G72">
            <v>5.9799999999999999E-2</v>
          </cell>
          <cell r="H72">
            <v>5.9799999999999999E-2</v>
          </cell>
          <cell r="I72">
            <v>5.9799999999999999E-2</v>
          </cell>
          <cell r="J72">
            <v>5.9799999999999999E-2</v>
          </cell>
          <cell r="K72">
            <v>5.9799999999999999E-2</v>
          </cell>
          <cell r="L72">
            <v>5.9799999999999999E-2</v>
          </cell>
          <cell r="M72">
            <v>5.9799999999999999E-2</v>
          </cell>
          <cell r="N72">
            <v>5.9799999999999999E-2</v>
          </cell>
          <cell r="O72">
            <v>5.9799999999999999E-2</v>
          </cell>
          <cell r="P72">
            <v>5.9799999999999999E-2</v>
          </cell>
          <cell r="Q72">
            <v>5.9799999999999999E-2</v>
          </cell>
          <cell r="R72">
            <v>5.9799999999999999E-2</v>
          </cell>
          <cell r="S72">
            <v>5.9799999999999999E-2</v>
          </cell>
          <cell r="T72">
            <v>5.9799999999999999E-2</v>
          </cell>
          <cell r="U72">
            <v>5.9799999999999999E-2</v>
          </cell>
          <cell r="V72">
            <v>5.9799999999999999E-2</v>
          </cell>
          <cell r="W72">
            <v>5.9799999999999999E-2</v>
          </cell>
          <cell r="X72">
            <v>5.9799999999999999E-2</v>
          </cell>
          <cell r="Y72">
            <v>5.9799999999999999E-2</v>
          </cell>
          <cell r="Z72">
            <v>5.9799999999999999E-2</v>
          </cell>
          <cell r="AA72">
            <v>5.9799999999999999E-2</v>
          </cell>
          <cell r="AB72">
            <v>5.9799999999999999E-2</v>
          </cell>
          <cell r="AC72">
            <v>5.9799999999999999E-2</v>
          </cell>
          <cell r="AD72">
            <v>5.9799999999999999E-2</v>
          </cell>
          <cell r="AE72">
            <v>5.9799999999999999E-2</v>
          </cell>
          <cell r="AF72">
            <v>5.9799999999999999E-2</v>
          </cell>
          <cell r="AG72">
            <v>5.9799999999999999E-2</v>
          </cell>
          <cell r="AH72">
            <v>5.9799999999999999E-2</v>
          </cell>
          <cell r="AI72">
            <v>5.9799999999999999E-2</v>
          </cell>
          <cell r="AJ72">
            <v>5.9799999999999999E-2</v>
          </cell>
          <cell r="AK72">
            <v>5.9799999999999999E-2</v>
          </cell>
          <cell r="AL72">
            <v>5.9799999999999999E-2</v>
          </cell>
          <cell r="AM72">
            <v>5.9799999999999999E-2</v>
          </cell>
          <cell r="AN72">
            <v>5.9799999999999999E-2</v>
          </cell>
          <cell r="AO72">
            <v>5.9799999999999999E-2</v>
          </cell>
          <cell r="AP72">
            <v>5.9799999999999999E-2</v>
          </cell>
          <cell r="AQ72">
            <v>5.9799999999999999E-2</v>
          </cell>
          <cell r="AR72">
            <v>5.9799999999999999E-2</v>
          </cell>
          <cell r="AS72">
            <v>5.9799999999999999E-2</v>
          </cell>
          <cell r="AT72">
            <v>5.9799999999999999E-2</v>
          </cell>
          <cell r="AU72">
            <v>5.9799999999999999E-2</v>
          </cell>
          <cell r="AV72">
            <v>5.9799999999999999E-2</v>
          </cell>
          <cell r="AW72">
            <v>5.9799999999999999E-2</v>
          </cell>
          <cell r="AX72">
            <v>5.9799999999999999E-2</v>
          </cell>
          <cell r="AY72">
            <v>5.9799999999999999E-2</v>
          </cell>
          <cell r="AZ72">
            <v>5.9799999999999999E-2</v>
          </cell>
          <cell r="BA72">
            <v>5.9799999999999999E-2</v>
          </cell>
        </row>
        <row r="73">
          <cell r="C73">
            <v>212444.48332735046</v>
          </cell>
          <cell r="D73">
            <v>212444.48332735046</v>
          </cell>
          <cell r="E73">
            <v>212444.48332735046</v>
          </cell>
          <cell r="F73">
            <v>212444.48332735046</v>
          </cell>
          <cell r="G73">
            <v>212444.48332735046</v>
          </cell>
          <cell r="H73">
            <v>212444.48332735046</v>
          </cell>
          <cell r="I73">
            <v>212444.48332735046</v>
          </cell>
          <cell r="J73">
            <v>212444.48332735046</v>
          </cell>
          <cell r="K73">
            <v>212444.48332735046</v>
          </cell>
          <cell r="L73">
            <v>212444.48332735046</v>
          </cell>
          <cell r="M73">
            <v>212444.48333333331</v>
          </cell>
          <cell r="N73">
            <v>212444.48333333331</v>
          </cell>
          <cell r="O73">
            <v>212444.48333333331</v>
          </cell>
          <cell r="P73">
            <v>212444.48333333331</v>
          </cell>
          <cell r="Q73">
            <v>212444.48333333331</v>
          </cell>
          <cell r="R73">
            <v>212444.48333333331</v>
          </cell>
          <cell r="S73">
            <v>212444.48333333331</v>
          </cell>
          <cell r="T73">
            <v>212444.48333333331</v>
          </cell>
          <cell r="U73">
            <v>212444.48333333331</v>
          </cell>
          <cell r="V73">
            <v>212444.48333333331</v>
          </cell>
          <cell r="W73">
            <v>212444.48333333331</v>
          </cell>
          <cell r="X73">
            <v>212444.48333333331</v>
          </cell>
          <cell r="Y73">
            <v>212444.48333333331</v>
          </cell>
          <cell r="Z73">
            <v>212444.48333333331</v>
          </cell>
          <cell r="AA73">
            <v>212444.48333333331</v>
          </cell>
          <cell r="AB73">
            <v>212444.48333333331</v>
          </cell>
          <cell r="AC73">
            <v>212444.48333333331</v>
          </cell>
          <cell r="AD73">
            <v>212444.48333333331</v>
          </cell>
          <cell r="AE73">
            <v>212444.48333333331</v>
          </cell>
          <cell r="AF73">
            <v>212444.48333333331</v>
          </cell>
          <cell r="AG73">
            <v>212444.48333333331</v>
          </cell>
          <cell r="AH73">
            <v>212444.48333333331</v>
          </cell>
          <cell r="AI73">
            <v>212444.48333333331</v>
          </cell>
          <cell r="AJ73">
            <v>212444.48333333331</v>
          </cell>
          <cell r="AK73">
            <v>212444.48333333331</v>
          </cell>
          <cell r="AL73">
            <v>212444.48333333331</v>
          </cell>
          <cell r="AM73">
            <v>212444.48333333331</v>
          </cell>
          <cell r="AN73">
            <v>212444.48333333331</v>
          </cell>
          <cell r="AO73">
            <v>212444.48333333331</v>
          </cell>
          <cell r="AP73">
            <v>212444.48333333331</v>
          </cell>
          <cell r="AQ73">
            <v>212444.48333333331</v>
          </cell>
          <cell r="AR73">
            <v>212444.48333333331</v>
          </cell>
          <cell r="AS73">
            <v>212444.48333333331</v>
          </cell>
          <cell r="AT73">
            <v>212444.48333333331</v>
          </cell>
          <cell r="AU73">
            <v>212444.48333333331</v>
          </cell>
          <cell r="AV73">
            <v>212444.48333333331</v>
          </cell>
          <cell r="AW73">
            <v>212444.48333333331</v>
          </cell>
          <cell r="AX73">
            <v>212444.48333333331</v>
          </cell>
          <cell r="AY73">
            <v>212444.48333333331</v>
          </cell>
          <cell r="AZ73">
            <v>212444.48333333331</v>
          </cell>
          <cell r="BA73">
            <v>134548.17277777777</v>
          </cell>
        </row>
        <row r="74">
          <cell r="C74">
            <v>42630999.998799421</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row>
        <row r="75">
          <cell r="C75">
            <v>42843444.482126772</v>
          </cell>
          <cell r="D75">
            <v>212444.48332735046</v>
          </cell>
          <cell r="E75">
            <v>212444.48332735046</v>
          </cell>
          <cell r="F75">
            <v>212444.48332735046</v>
          </cell>
          <cell r="G75">
            <v>212444.48332735046</v>
          </cell>
          <cell r="H75">
            <v>212444.48332735046</v>
          </cell>
          <cell r="I75">
            <v>212444.48332735046</v>
          </cell>
          <cell r="J75">
            <v>212444.48332735046</v>
          </cell>
          <cell r="K75">
            <v>212444.48332735046</v>
          </cell>
          <cell r="L75">
            <v>212444.48332735046</v>
          </cell>
          <cell r="M75">
            <v>212444.48333333331</v>
          </cell>
          <cell r="N75">
            <v>212444.48333333331</v>
          </cell>
          <cell r="O75">
            <v>212444.48333333331</v>
          </cell>
          <cell r="P75">
            <v>212444.48333333331</v>
          </cell>
          <cell r="Q75">
            <v>212444.48333333331</v>
          </cell>
          <cell r="R75">
            <v>212444.48333333331</v>
          </cell>
          <cell r="S75">
            <v>212444.48333333331</v>
          </cell>
          <cell r="T75">
            <v>212444.48333333331</v>
          </cell>
          <cell r="U75">
            <v>212444.48333333331</v>
          </cell>
          <cell r="V75">
            <v>212444.48333333331</v>
          </cell>
          <cell r="W75">
            <v>212444.48333333331</v>
          </cell>
          <cell r="X75">
            <v>212444.48333333331</v>
          </cell>
          <cell r="Y75">
            <v>212444.48333333331</v>
          </cell>
          <cell r="Z75">
            <v>212444.48333333331</v>
          </cell>
          <cell r="AA75">
            <v>212444.48333333331</v>
          </cell>
          <cell r="AB75">
            <v>212444.48333333331</v>
          </cell>
          <cell r="AC75">
            <v>212444.48333333331</v>
          </cell>
          <cell r="AD75">
            <v>212444.48333333331</v>
          </cell>
          <cell r="AE75">
            <v>212444.48333333331</v>
          </cell>
          <cell r="AF75">
            <v>212444.48333333331</v>
          </cell>
          <cell r="AG75">
            <v>212444.48333333331</v>
          </cell>
          <cell r="AH75">
            <v>212444.48333333331</v>
          </cell>
          <cell r="AI75">
            <v>212444.48333333331</v>
          </cell>
          <cell r="AJ75">
            <v>212444.48333333331</v>
          </cell>
          <cell r="AK75">
            <v>212444.48333333331</v>
          </cell>
          <cell r="AL75">
            <v>212444.48333333331</v>
          </cell>
          <cell r="AM75">
            <v>212444.48333333331</v>
          </cell>
          <cell r="AN75">
            <v>212444.48333333331</v>
          </cell>
          <cell r="AO75">
            <v>212444.48333333331</v>
          </cell>
          <cell r="AP75">
            <v>212444.48333333331</v>
          </cell>
          <cell r="AQ75">
            <v>212444.48333333331</v>
          </cell>
          <cell r="AR75">
            <v>212444.48333333331</v>
          </cell>
          <cell r="AS75">
            <v>212444.48333333331</v>
          </cell>
          <cell r="AT75">
            <v>212444.48333333331</v>
          </cell>
          <cell r="AU75">
            <v>212444.48333333331</v>
          </cell>
          <cell r="AV75">
            <v>212444.48333333331</v>
          </cell>
          <cell r="AW75">
            <v>212444.48333333331</v>
          </cell>
          <cell r="AX75">
            <v>212444.48333333331</v>
          </cell>
          <cell r="AY75">
            <v>212444.48333333331</v>
          </cell>
          <cell r="AZ75">
            <v>212444.48333333331</v>
          </cell>
          <cell r="BA75">
            <v>134548.17277777777</v>
          </cell>
        </row>
        <row r="78">
          <cell r="C78">
            <v>100455918.22999999</v>
          </cell>
          <cell r="D78">
            <v>108715112.3</v>
          </cell>
          <cell r="E78">
            <v>117283534.95</v>
          </cell>
          <cell r="F78">
            <v>126450301.24000001</v>
          </cell>
          <cell r="G78">
            <v>135356500.80000001</v>
          </cell>
          <cell r="H78">
            <v>145174439.55000001</v>
          </cell>
          <cell r="I78">
            <v>155691384.02000001</v>
          </cell>
          <cell r="J78">
            <v>166336900.47999999</v>
          </cell>
          <cell r="K78">
            <v>178488958.47999999</v>
          </cell>
          <cell r="L78">
            <v>189513898.61999997</v>
          </cell>
          <cell r="M78">
            <v>201227906.80000001</v>
          </cell>
          <cell r="N78">
            <v>213006421.55000001</v>
          </cell>
          <cell r="O78">
            <v>225033411.5</v>
          </cell>
          <cell r="P78">
            <v>237119314.68000001</v>
          </cell>
          <cell r="Q78">
            <v>250036370.19999999</v>
          </cell>
          <cell r="R78">
            <v>263964946.92999998</v>
          </cell>
          <cell r="S78">
            <v>278053857.75999999</v>
          </cell>
          <cell r="T78">
            <v>293945501.75999999</v>
          </cell>
          <cell r="U78">
            <v>308589859.88000011</v>
          </cell>
          <cell r="V78">
            <v>325027612.88000011</v>
          </cell>
          <cell r="W78">
            <v>343784616.7100001</v>
          </cell>
          <cell r="X78">
            <v>358570189.39000005</v>
          </cell>
          <cell r="Y78">
            <v>374376006.01999998</v>
          </cell>
          <cell r="Z78">
            <v>391457434.15999997</v>
          </cell>
          <cell r="AA78">
            <v>408099714.69</v>
          </cell>
          <cell r="AB78">
            <v>424949650.94999999</v>
          </cell>
          <cell r="AC78">
            <v>441720688.63</v>
          </cell>
          <cell r="AD78">
            <v>459130411.93000001</v>
          </cell>
          <cell r="AE78">
            <v>477590781.74000001</v>
          </cell>
          <cell r="AF78">
            <v>497883897.68000001</v>
          </cell>
          <cell r="AG78">
            <v>514784614.19</v>
          </cell>
          <cell r="AH78">
            <v>534432507.62</v>
          </cell>
          <cell r="AI78">
            <v>556295699.68000007</v>
          </cell>
          <cell r="AJ78">
            <v>575148498.38999999</v>
          </cell>
          <cell r="AK78">
            <v>595583809.45999992</v>
          </cell>
          <cell r="AL78">
            <v>616159335.98000002</v>
          </cell>
          <cell r="AM78">
            <v>634792350.60000002</v>
          </cell>
          <cell r="AN78">
            <v>656900794.38999999</v>
          </cell>
          <cell r="AO78">
            <v>679816730.13999999</v>
          </cell>
          <cell r="AP78">
            <v>702000763.0200001</v>
          </cell>
          <cell r="AQ78">
            <v>726769729.41999996</v>
          </cell>
          <cell r="AR78">
            <v>751223214.94000006</v>
          </cell>
          <cell r="AS78">
            <v>775621294.63999999</v>
          </cell>
          <cell r="AT78">
            <v>802756033.13999999</v>
          </cell>
          <cell r="AU78">
            <v>830507222.59000003</v>
          </cell>
          <cell r="AV78">
            <v>856006687.54999995</v>
          </cell>
          <cell r="AW78">
            <v>881522714.08000004</v>
          </cell>
          <cell r="AX78">
            <v>904548713.65999997</v>
          </cell>
          <cell r="AY78">
            <v>927795351.50999999</v>
          </cell>
          <cell r="AZ78">
            <v>955413017.8900001</v>
          </cell>
          <cell r="BA78">
            <v>968185601.19000006</v>
          </cell>
        </row>
        <row r="79">
          <cell r="C79">
            <v>7239235.5300000003</v>
          </cell>
          <cell r="D79">
            <v>7764294.8499999996</v>
          </cell>
          <cell r="E79">
            <v>8155916.2000000002</v>
          </cell>
          <cell r="F79">
            <v>8756286.1500000004</v>
          </cell>
          <cell r="G79">
            <v>8433472.5099999998</v>
          </cell>
          <cell r="H79">
            <v>9329710.9100000001</v>
          </cell>
          <cell r="I79">
            <v>10094437.16</v>
          </cell>
          <cell r="J79">
            <v>10053436.93</v>
          </cell>
          <cell r="K79">
            <v>11647479.970000001</v>
          </cell>
          <cell r="L79">
            <v>10375641.619999999</v>
          </cell>
          <cell r="M79">
            <v>11040215.720000006</v>
          </cell>
          <cell r="N79">
            <v>11011002.939999999</v>
          </cell>
          <cell r="O79">
            <v>11296503.399999987</v>
          </cell>
          <cell r="P79">
            <v>11277462.000000007</v>
          </cell>
          <cell r="Q79">
            <v>11744528.71999998</v>
          </cell>
          <cell r="R79">
            <v>12857600.189999999</v>
          </cell>
          <cell r="S79">
            <v>12963857.75</v>
          </cell>
          <cell r="T79">
            <v>14804843.619999999</v>
          </cell>
          <cell r="U79">
            <v>13758451.720000001</v>
          </cell>
          <cell r="V79">
            <v>15352723.68</v>
          </cell>
          <cell r="W79">
            <v>17310759.84</v>
          </cell>
          <cell r="X79">
            <v>13432111.09</v>
          </cell>
          <cell r="Y79">
            <v>14229561.460000001</v>
          </cell>
          <cell r="Z79">
            <v>15160229.58</v>
          </cell>
          <cell r="AA79">
            <v>14431697.460000001</v>
          </cell>
          <cell r="AB79">
            <v>14704531.5</v>
          </cell>
          <cell r="AC79">
            <v>14644879.699999999</v>
          </cell>
          <cell r="AD79">
            <v>15503909.119999999</v>
          </cell>
          <cell r="AE79">
            <v>16039744.550000001</v>
          </cell>
          <cell r="AF79">
            <v>17421684.52</v>
          </cell>
          <cell r="AG79">
            <v>15099636.220000001</v>
          </cell>
          <cell r="AH79">
            <v>17000841.670000002</v>
          </cell>
          <cell r="AI79">
            <v>19318485.23</v>
          </cell>
          <cell r="AJ79">
            <v>16796417.93</v>
          </cell>
          <cell r="AK79">
            <v>17099079.350000001</v>
          </cell>
          <cell r="AL79">
            <v>17240695.219999999</v>
          </cell>
          <cell r="AM79">
            <v>16007462.310000001</v>
          </cell>
          <cell r="AN79">
            <v>19212659.559999999</v>
          </cell>
          <cell r="AO79">
            <v>19508843.030000001</v>
          </cell>
          <cell r="AP79">
            <v>19302842.440000001</v>
          </cell>
          <cell r="AQ79">
            <v>22045303.120000001</v>
          </cell>
          <cell r="AR79">
            <v>21902099.420000002</v>
          </cell>
          <cell r="AS79">
            <v>22262129.510000002</v>
          </cell>
          <cell r="AT79">
            <v>24610348.030000001</v>
          </cell>
          <cell r="AU79">
            <v>24912074.600000001</v>
          </cell>
          <cell r="AV79">
            <v>22582831.600000001</v>
          </cell>
          <cell r="AW79">
            <v>23095798.57</v>
          </cell>
          <cell r="AX79">
            <v>22071448.550000001</v>
          </cell>
          <cell r="AY79">
            <v>23167244.600000001</v>
          </cell>
          <cell r="AZ79">
            <v>27487711.57</v>
          </cell>
          <cell r="BA79">
            <v>12772583.300000072</v>
          </cell>
        </row>
        <row r="80">
          <cell r="C80">
            <v>296983.38</v>
          </cell>
          <cell r="D80">
            <v>494899.22</v>
          </cell>
          <cell r="E80">
            <v>412506.45</v>
          </cell>
          <cell r="F80">
            <v>410480.14</v>
          </cell>
          <cell r="G80">
            <v>472727.05</v>
          </cell>
          <cell r="H80">
            <v>488227.84000000003</v>
          </cell>
          <cell r="I80">
            <v>422507.31</v>
          </cell>
          <cell r="J80">
            <v>592079.53</v>
          </cell>
          <cell r="K80">
            <v>504578.03</v>
          </cell>
          <cell r="L80">
            <v>649298.52</v>
          </cell>
          <cell r="M80">
            <v>673792.46</v>
          </cell>
          <cell r="N80">
            <v>767511.80999999994</v>
          </cell>
          <cell r="O80">
            <v>730486.55</v>
          </cell>
          <cell r="P80">
            <v>808441.18</v>
          </cell>
          <cell r="Q80">
            <v>1172526.8</v>
          </cell>
          <cell r="R80">
            <v>1070976.54</v>
          </cell>
          <cell r="S80">
            <v>1125053.08</v>
          </cell>
          <cell r="T80">
            <v>1086800.3799999999</v>
          </cell>
          <cell r="U80">
            <v>885906.4</v>
          </cell>
          <cell r="V80">
            <v>1085029.32</v>
          </cell>
          <cell r="W80">
            <v>1446243.99</v>
          </cell>
          <cell r="X80">
            <v>1353461.59</v>
          </cell>
          <cell r="Y80">
            <v>1576255.17</v>
          </cell>
          <cell r="Z80">
            <v>1921198.56</v>
          </cell>
          <cell r="AA80">
            <v>2210583.08</v>
          </cell>
          <cell r="AB80">
            <v>2145404.75</v>
          </cell>
          <cell r="AC80">
            <v>2126157.98</v>
          </cell>
          <cell r="AD80">
            <v>1905814.18</v>
          </cell>
          <cell r="AE80">
            <v>2420625.2599999998</v>
          </cell>
          <cell r="AF80">
            <v>2871431.42</v>
          </cell>
          <cell r="AG80">
            <v>1801080.29</v>
          </cell>
          <cell r="AH80">
            <v>2647051.7599999998</v>
          </cell>
          <cell r="AI80">
            <v>2544706.83</v>
          </cell>
          <cell r="AJ80">
            <v>2056380.78</v>
          </cell>
          <cell r="AK80">
            <v>3336231.72</v>
          </cell>
          <cell r="AL80">
            <v>3334831.3</v>
          </cell>
          <cell r="AM80">
            <v>2625552.31</v>
          </cell>
          <cell r="AN80">
            <v>2895784.23</v>
          </cell>
          <cell r="AO80">
            <v>3407092.72</v>
          </cell>
          <cell r="AP80">
            <v>2881190.44</v>
          </cell>
          <cell r="AQ80">
            <v>2723663.28</v>
          </cell>
          <cell r="AR80">
            <v>2551386.1</v>
          </cell>
          <cell r="AS80">
            <v>2135950.19</v>
          </cell>
          <cell r="AT80">
            <v>2524390.4700000002</v>
          </cell>
          <cell r="AU80">
            <v>2839114.95</v>
          </cell>
          <cell r="AV80">
            <v>2916633.26</v>
          </cell>
          <cell r="AW80">
            <v>2420227.96</v>
          </cell>
          <cell r="AX80">
            <v>954551.03</v>
          </cell>
          <cell r="AY80">
            <v>79393.25</v>
          </cell>
          <cell r="AZ80">
            <v>19244.8</v>
          </cell>
          <cell r="BA80">
            <v>0</v>
          </cell>
          <cell r="BB80">
            <v>80822445.640000001</v>
          </cell>
          <cell r="BC80">
            <v>968185601.19000006</v>
          </cell>
        </row>
        <row r="81">
          <cell r="C81">
            <v>92712329.349999994</v>
          </cell>
          <cell r="D81">
            <v>100197855.32000001</v>
          </cell>
          <cell r="E81">
            <v>108398332.11</v>
          </cell>
          <cell r="F81">
            <v>116896799.59</v>
          </cell>
          <cell r="G81">
            <v>125985006.12</v>
          </cell>
          <cell r="H81">
            <v>134809543.18000001</v>
          </cell>
          <cell r="I81">
            <v>144531429.46000001</v>
          </cell>
          <cell r="J81">
            <v>154943721.32999998</v>
          </cell>
          <cell r="K81">
            <v>165468198.25999999</v>
          </cell>
          <cell r="L81">
            <v>177482636.40999997</v>
          </cell>
          <cell r="M81">
            <v>188377193.48000002</v>
          </cell>
          <cell r="N81">
            <v>199945147.45000002</v>
          </cell>
          <cell r="O81">
            <v>211559127.68000001</v>
          </cell>
          <cell r="P81">
            <v>223416686.02000001</v>
          </cell>
          <cell r="Q81">
            <v>235322459.09999999</v>
          </cell>
          <cell r="R81">
            <v>248039421.88999999</v>
          </cell>
          <cell r="S81">
            <v>261752101.28999999</v>
          </cell>
          <cell r="T81">
            <v>275610552.36000001</v>
          </cell>
          <cell r="U81">
            <v>291240169.13508308</v>
          </cell>
          <cell r="V81">
            <v>305639554.03000009</v>
          </cell>
          <cell r="W81">
            <v>321788201.31000012</v>
          </cell>
          <cell r="X81">
            <v>340210383.10000008</v>
          </cell>
          <cell r="Y81">
            <v>354708047.28999996</v>
          </cell>
          <cell r="Z81">
            <v>370201584.74000001</v>
          </cell>
          <cell r="AA81">
            <v>386924183.20027578</v>
          </cell>
          <cell r="AB81">
            <v>403201787.61000001</v>
          </cell>
          <cell r="AC81">
            <v>419675932.75872892</v>
          </cell>
          <cell r="AD81">
            <v>436044472.88999999</v>
          </cell>
          <cell r="AE81">
            <v>453036735.19</v>
          </cell>
          <cell r="AF81">
            <v>471040981.88</v>
          </cell>
          <cell r="AG81">
            <v>490861719.15999997</v>
          </cell>
          <cell r="AH81">
            <v>507326576.76116127</v>
          </cell>
          <cell r="AI81">
            <v>526478514.30000007</v>
          </cell>
          <cell r="AJ81">
            <v>547776917.23000002</v>
          </cell>
          <cell r="AK81">
            <v>566128617.67694724</v>
          </cell>
          <cell r="AL81">
            <v>586003873.80000007</v>
          </cell>
          <cell r="AM81">
            <v>605991024.37000012</v>
          </cell>
          <cell r="AN81">
            <v>624078606.13</v>
          </cell>
          <cell r="AO81">
            <v>645563393.92999995</v>
          </cell>
          <cell r="AP81">
            <v>667845198.86000001</v>
          </cell>
          <cell r="AQ81">
            <v>689398080.57999992</v>
          </cell>
          <cell r="AR81">
            <v>713482767.06000006</v>
          </cell>
          <cell r="AS81">
            <v>737196507.36999989</v>
          </cell>
          <cell r="AT81">
            <v>760892543.28999996</v>
          </cell>
          <cell r="AU81">
            <v>787264558.11562324</v>
          </cell>
          <cell r="AV81">
            <v>814226454.55522442</v>
          </cell>
          <cell r="AW81">
            <v>838929905.5</v>
          </cell>
          <cell r="AX81">
            <v>863650539.68000007</v>
          </cell>
          <cell r="AY81">
            <v>885869108.24000001</v>
          </cell>
          <cell r="AZ81">
            <v>908282293.51000011</v>
          </cell>
          <cell r="BA81">
            <v>935005148.43999994</v>
          </cell>
        </row>
        <row r="82">
          <cell r="C82">
            <v>309318.01</v>
          </cell>
          <cell r="D82">
            <v>287183.02</v>
          </cell>
          <cell r="E82">
            <v>317229.99</v>
          </cell>
          <cell r="F82">
            <v>370570.18</v>
          </cell>
          <cell r="G82">
            <v>293297.48</v>
          </cell>
          <cell r="H82">
            <v>400030.13</v>
          </cell>
          <cell r="I82">
            <v>322973.78999999998</v>
          </cell>
          <cell r="J82">
            <v>465293.35</v>
          </cell>
          <cell r="K82">
            <v>407900.55</v>
          </cell>
          <cell r="L82">
            <v>409965.89</v>
          </cell>
          <cell r="M82">
            <v>410555.07</v>
          </cell>
          <cell r="N82">
            <v>390016.42</v>
          </cell>
          <cell r="O82">
            <v>364929.19</v>
          </cell>
          <cell r="P82">
            <v>415889.82</v>
          </cell>
          <cell r="Q82">
            <v>739612.22</v>
          </cell>
          <cell r="R82">
            <v>690118.18</v>
          </cell>
          <cell r="S82">
            <v>636431.72</v>
          </cell>
          <cell r="T82">
            <v>639895.11</v>
          </cell>
          <cell r="U82">
            <v>631365.37</v>
          </cell>
          <cell r="V82">
            <v>805188.53</v>
          </cell>
          <cell r="W82">
            <v>878461.38</v>
          </cell>
          <cell r="X82">
            <v>843477.76</v>
          </cell>
          <cell r="Y82">
            <v>1028020.54</v>
          </cell>
          <cell r="Z82">
            <v>909421.22</v>
          </cell>
          <cell r="AA82">
            <v>1309475.76</v>
          </cell>
          <cell r="AB82">
            <v>1145027.04</v>
          </cell>
          <cell r="AC82">
            <v>1097742.27</v>
          </cell>
          <cell r="AD82">
            <v>1113272.73</v>
          </cell>
          <cell r="AE82">
            <v>1458411.19</v>
          </cell>
          <cell r="AF82">
            <v>1671557.92</v>
          </cell>
          <cell r="AG82">
            <v>1119021.57</v>
          </cell>
          <cell r="AH82">
            <v>1455784.46</v>
          </cell>
          <cell r="AI82">
            <v>1525267.68</v>
          </cell>
          <cell r="AJ82">
            <v>1145917.3500000001</v>
          </cell>
          <cell r="AK82">
            <v>1747262.31</v>
          </cell>
          <cell r="AL82">
            <v>1567902.55</v>
          </cell>
          <cell r="AM82">
            <v>1304462.8</v>
          </cell>
          <cell r="AN82">
            <v>1401440.56</v>
          </cell>
          <cell r="AO82">
            <v>1854844.21</v>
          </cell>
          <cell r="AP82">
            <v>1410459.55</v>
          </cell>
          <cell r="AQ82">
            <v>1511453.84</v>
          </cell>
          <cell r="AR82">
            <v>1366825.95</v>
          </cell>
          <cell r="AS82">
            <v>1223505.1499999999</v>
          </cell>
          <cell r="AT82">
            <v>1614237.04</v>
          </cell>
          <cell r="AU82">
            <v>1448314.2</v>
          </cell>
          <cell r="AV82">
            <v>1575052.82</v>
          </cell>
          <cell r="AW82">
            <v>1067784.44</v>
          </cell>
          <cell r="AX82">
            <v>343878.6</v>
          </cell>
          <cell r="AY82">
            <v>56266.65</v>
          </cell>
          <cell r="AZ82">
            <v>24317.16</v>
          </cell>
          <cell r="BA82">
            <v>0</v>
          </cell>
          <cell r="BB82">
            <v>45526630.719999999</v>
          </cell>
          <cell r="BC82">
            <v>35295814.920000002</v>
          </cell>
        </row>
        <row r="83">
          <cell r="C83">
            <v>3.6455628834613736E-2</v>
          </cell>
          <cell r="D83">
            <v>3.6468368778261762E-2</v>
          </cell>
          <cell r="E83">
            <v>3.6253827062556948E-2</v>
          </cell>
          <cell r="F83">
            <v>3.6155419835799077E-2</v>
          </cell>
          <cell r="G83">
            <v>3.611419844193519E-2</v>
          </cell>
          <cell r="H83">
            <v>3.5928872849631963E-2</v>
          </cell>
          <cell r="I83">
            <v>3.5837776979282719E-2</v>
          </cell>
          <cell r="J83">
            <v>3.573497280632492E-2</v>
          </cell>
          <cell r="K83">
            <v>3.5604020456027452E-2</v>
          </cell>
          <cell r="L83">
            <v>3.5504166172012928E-2</v>
          </cell>
          <cell r="M83">
            <v>3.5256969116297734E-2</v>
          </cell>
          <cell r="N83">
            <v>3.4985081794614327E-2</v>
          </cell>
          <cell r="O83">
            <v>3.4595181976298475E-2</v>
          </cell>
          <cell r="P83">
            <v>3.4217612469428421E-2</v>
          </cell>
          <cell r="Q83">
            <v>3.3812161944738191E-2</v>
          </cell>
          <cell r="R83">
            <v>3.3365021872144775E-2</v>
          </cell>
          <cell r="S83">
            <v>3.2971648577260107E-2</v>
          </cell>
          <cell r="T83">
            <v>3.2466971210235195E-2</v>
          </cell>
          <cell r="U83">
            <v>3.2005380716170116E-2</v>
          </cell>
          <cell r="V83">
            <v>3.1742475515259098E-2</v>
          </cell>
          <cell r="W83">
            <v>3.1453439208939289E-2</v>
          </cell>
          <cell r="X83">
            <v>3.08669993679603E-2</v>
          </cell>
          <cell r="Y83">
            <v>3.0340257564143779E-2</v>
          </cell>
          <cell r="Z83">
            <v>2.9774008046152434E-2</v>
          </cell>
          <cell r="AA83">
            <v>2.8728983890911511E-2</v>
          </cell>
          <cell r="AB83">
            <v>2.7798266351947456E-2</v>
          </cell>
          <cell r="AC83">
            <v>2.6765016416428446E-2</v>
          </cell>
          <cell r="AD83">
            <v>2.5702807157443421E-2</v>
          </cell>
          <cell r="AE83">
            <v>2.4884222942778499E-2</v>
          </cell>
          <cell r="AF83">
            <v>2.3890390697372928E-2</v>
          </cell>
          <cell r="AG83">
            <v>2.2651089577293036E-2</v>
          </cell>
          <cell r="AH83">
            <v>2.1946618534590397E-2</v>
          </cell>
          <cell r="AI83">
            <v>2.0716206412642067E-2</v>
          </cell>
          <cell r="AJ83">
            <v>1.9663268681749359E-2</v>
          </cell>
          <cell r="AK83">
            <v>1.8722887592750571E-2</v>
          </cell>
          <cell r="AL83">
            <v>1.7081704943424866E-2</v>
          </cell>
          <cell r="AM83">
            <v>1.5256715243280324E-2</v>
          </cell>
          <cell r="AN83">
            <v>1.3892214977653321E-2</v>
          </cell>
          <cell r="AO83">
            <v>1.2348767452547288E-2</v>
          </cell>
          <cell r="AP83">
            <v>1.0745512345166918E-2</v>
          </cell>
          <cell r="AQ83">
            <v>9.2264535116206269E-3</v>
          </cell>
          <cell r="AR83">
            <v>7.9744110948463294E-3</v>
          </cell>
          <cell r="AS83">
            <v>6.7509265185997378E-3</v>
          </cell>
          <cell r="AT83">
            <v>5.80849870426485E-3</v>
          </cell>
          <cell r="AU83">
            <v>4.868437801808412E-3</v>
          </cell>
          <cell r="AV83">
            <v>3.4319355977986002E-3</v>
          </cell>
          <cell r="AW83">
            <v>2.0462710740223131E-3</v>
          </cell>
          <cell r="AX83">
            <v>6.4938651145733856E-4</v>
          </cell>
          <cell r="AY83">
            <v>1.8647498969009126E-5</v>
          </cell>
          <cell r="AZ83">
            <v>-5.2390368063370768E-6</v>
          </cell>
          <cell r="BA83">
            <v>0</v>
          </cell>
        </row>
        <row r="84">
          <cell r="C84">
            <v>-1.2739943648025498E-5</v>
          </cell>
          <cell r="D84">
            <v>2.1454171570481351E-4</v>
          </cell>
          <cell r="E84">
            <v>9.8407226757871169E-5</v>
          </cell>
          <cell r="F84">
            <v>4.1221393863886957E-5</v>
          </cell>
          <cell r="G84">
            <v>1.8532559230322737E-4</v>
          </cell>
          <cell r="H84">
            <v>9.1095870349243435E-5</v>
          </cell>
          <cell r="I84">
            <v>1.0280417295779887E-4</v>
          </cell>
          <cell r="J84">
            <v>1.3095235029746827E-4</v>
          </cell>
          <cell r="K84">
            <v>9.985428401452362E-5</v>
          </cell>
          <cell r="L84">
            <v>2.4719705571519396E-4</v>
          </cell>
          <cell r="M84">
            <v>2.7188732168340751E-4</v>
          </cell>
          <cell r="N84">
            <v>3.8989981831585169E-4</v>
          </cell>
          <cell r="O84">
            <v>3.7756950687005408E-4</v>
          </cell>
          <cell r="P84">
            <v>4.0545052469023041E-4</v>
          </cell>
          <cell r="Q84">
            <v>4.4714007259341604E-4</v>
          </cell>
          <cell r="R84">
            <v>3.9337329488466771E-4</v>
          </cell>
          <cell r="S84">
            <v>5.0467736702491245E-4</v>
          </cell>
          <cell r="T84">
            <v>4.6159049406507835E-4</v>
          </cell>
          <cell r="U84">
            <v>2.6290520091101777E-4</v>
          </cell>
          <cell r="V84">
            <v>2.8903630631980926E-4</v>
          </cell>
          <cell r="W84">
            <v>5.8643984097898894E-4</v>
          </cell>
          <cell r="X84">
            <v>5.26741803816521E-4</v>
          </cell>
          <cell r="Y84">
            <v>5.6624951799134557E-4</v>
          </cell>
          <cell r="Z84">
            <v>1.0450241552409228E-3</v>
          </cell>
          <cell r="AA84">
            <v>9.3071753896405499E-4</v>
          </cell>
          <cell r="AB84">
            <v>1.0332499355190095E-3</v>
          </cell>
          <cell r="AC84">
            <v>1.0622092589850259E-3</v>
          </cell>
          <cell r="AD84">
            <v>8.1858421466492193E-4</v>
          </cell>
          <cell r="AE84">
            <v>9.9383224540557091E-4</v>
          </cell>
          <cell r="AF84">
            <v>1.2393011200798922E-3</v>
          </cell>
          <cell r="AG84">
            <v>7.0447104270263822E-4</v>
          </cell>
          <cell r="AH84">
            <v>1.2304121219483301E-3</v>
          </cell>
          <cell r="AI84">
            <v>1.0529377308927078E-3</v>
          </cell>
          <cell r="AJ84">
            <v>9.4038108899878806E-4</v>
          </cell>
          <cell r="AK84">
            <v>1.6411826493257058E-3</v>
          </cell>
          <cell r="AL84">
            <v>1.8249897001445421E-3</v>
          </cell>
          <cell r="AM84">
            <v>1.3645002656270024E-3</v>
          </cell>
          <cell r="AN84">
            <v>1.5434475251060332E-3</v>
          </cell>
          <cell r="AO84">
            <v>1.6032551073803698E-3</v>
          </cell>
          <cell r="AP84">
            <v>1.5190588335462912E-3</v>
          </cell>
          <cell r="AQ84">
            <v>1.2520424167742975E-3</v>
          </cell>
          <cell r="AR84">
            <v>1.2234845762465916E-3</v>
          </cell>
          <cell r="AS84">
            <v>9.4242781433488774E-4</v>
          </cell>
          <cell r="AT84">
            <v>9.4006090245643808E-4</v>
          </cell>
          <cell r="AU84">
            <v>1.4365022040098117E-3</v>
          </cell>
          <cell r="AV84">
            <v>1.3856645237762871E-3</v>
          </cell>
          <cell r="AW84">
            <v>1.3968845625649746E-3</v>
          </cell>
          <cell r="AX84">
            <v>6.3073901248832944E-4</v>
          </cell>
          <cell r="AY84">
            <v>2.3886535775346202E-5</v>
          </cell>
          <cell r="AZ84">
            <v>-5.2390368063370768E-6</v>
          </cell>
          <cell r="BA84">
            <v>0</v>
          </cell>
          <cell r="BC84">
            <v>3.6455628834613736E-2</v>
          </cell>
        </row>
        <row r="85">
          <cell r="C85">
            <v>16069</v>
          </cell>
          <cell r="D85">
            <v>16498</v>
          </cell>
          <cell r="E85">
            <v>16936</v>
          </cell>
          <cell r="F85">
            <v>17483</v>
          </cell>
          <cell r="G85">
            <v>18009</v>
          </cell>
          <cell r="H85">
            <v>18646</v>
          </cell>
          <cell r="I85">
            <v>19310</v>
          </cell>
          <cell r="J85">
            <v>20005</v>
          </cell>
          <cell r="K85">
            <v>20723</v>
          </cell>
          <cell r="L85">
            <v>21213</v>
          </cell>
          <cell r="M85">
            <v>21719</v>
          </cell>
          <cell r="N85">
            <v>22166</v>
          </cell>
          <cell r="O85">
            <v>22616</v>
          </cell>
          <cell r="P85">
            <v>23076</v>
          </cell>
          <cell r="Q85">
            <v>23569</v>
          </cell>
          <cell r="R85">
            <v>24201</v>
          </cell>
          <cell r="S85">
            <v>24816</v>
          </cell>
          <cell r="T85">
            <v>25585</v>
          </cell>
          <cell r="U85">
            <v>26299</v>
          </cell>
          <cell r="V85">
            <v>27157</v>
          </cell>
          <cell r="W85">
            <v>27918</v>
          </cell>
          <cell r="X85">
            <v>28395</v>
          </cell>
          <cell r="Y85">
            <v>28926</v>
          </cell>
          <cell r="Z85">
            <v>29485</v>
          </cell>
          <cell r="AA85">
            <v>30006</v>
          </cell>
          <cell r="AB85">
            <v>30531</v>
          </cell>
          <cell r="AC85">
            <v>31037</v>
          </cell>
          <cell r="AD85">
            <v>31575</v>
          </cell>
          <cell r="AE85">
            <v>32179</v>
          </cell>
          <cell r="AF85">
            <v>32920</v>
          </cell>
          <cell r="AG85">
            <v>33485</v>
          </cell>
          <cell r="AH85">
            <v>34310</v>
          </cell>
          <cell r="AI85">
            <v>35139</v>
          </cell>
          <cell r="AJ85">
            <v>35658</v>
          </cell>
          <cell r="AK85">
            <v>36189</v>
          </cell>
          <cell r="AL85">
            <v>36699</v>
          </cell>
          <cell r="AM85">
            <v>37178</v>
          </cell>
          <cell r="AN85">
            <v>37782</v>
          </cell>
          <cell r="AO85">
            <v>38386</v>
          </cell>
          <cell r="AP85">
            <v>39003</v>
          </cell>
          <cell r="AQ85">
            <v>39686</v>
          </cell>
          <cell r="AR85">
            <v>40338</v>
          </cell>
          <cell r="AS85">
            <v>40979</v>
          </cell>
          <cell r="AT85">
            <v>41737</v>
          </cell>
          <cell r="AU85">
            <v>42459</v>
          </cell>
          <cell r="AV85">
            <v>43119</v>
          </cell>
          <cell r="AW85">
            <v>43940</v>
          </cell>
          <cell r="AX85">
            <v>44967</v>
          </cell>
          <cell r="AY85">
            <v>45686</v>
          </cell>
          <cell r="AZ85">
            <v>46372</v>
          </cell>
          <cell r="BA85">
            <v>46688</v>
          </cell>
          <cell r="BC85">
            <v>9.5758839251530878E-2</v>
          </cell>
        </row>
        <row r="86">
          <cell r="C86">
            <v>350</v>
          </cell>
          <cell r="D86">
            <v>386</v>
          </cell>
          <cell r="E86">
            <v>403</v>
          </cell>
          <cell r="F86">
            <v>512</v>
          </cell>
          <cell r="G86">
            <v>484</v>
          </cell>
          <cell r="H86">
            <v>594</v>
          </cell>
          <cell r="I86">
            <v>630</v>
          </cell>
          <cell r="J86">
            <v>649</v>
          </cell>
          <cell r="K86">
            <v>678</v>
          </cell>
          <cell r="L86">
            <v>446</v>
          </cell>
          <cell r="M86">
            <v>453</v>
          </cell>
          <cell r="N86">
            <v>392</v>
          </cell>
          <cell r="O86">
            <v>401</v>
          </cell>
          <cell r="P86">
            <v>404</v>
          </cell>
          <cell r="Q86">
            <v>415</v>
          </cell>
          <cell r="R86">
            <v>559</v>
          </cell>
          <cell r="S86">
            <v>545</v>
          </cell>
          <cell r="T86">
            <v>704</v>
          </cell>
          <cell r="U86">
            <v>667</v>
          </cell>
          <cell r="V86">
            <v>794</v>
          </cell>
          <cell r="W86">
            <v>678</v>
          </cell>
          <cell r="X86">
            <v>399</v>
          </cell>
          <cell r="Y86">
            <v>441</v>
          </cell>
          <cell r="Z86">
            <v>446</v>
          </cell>
          <cell r="AA86">
            <v>400</v>
          </cell>
          <cell r="AB86">
            <v>406</v>
          </cell>
          <cell r="AC86">
            <v>388</v>
          </cell>
          <cell r="AD86">
            <v>440</v>
          </cell>
          <cell r="AE86">
            <v>483</v>
          </cell>
          <cell r="AF86">
            <v>598</v>
          </cell>
          <cell r="AG86">
            <v>478</v>
          </cell>
          <cell r="AH86">
            <v>697</v>
          </cell>
          <cell r="AI86">
            <v>704</v>
          </cell>
          <cell r="AJ86">
            <v>427</v>
          </cell>
          <cell r="AK86">
            <v>370</v>
          </cell>
          <cell r="AL86">
            <v>362</v>
          </cell>
          <cell r="AM86">
            <v>360</v>
          </cell>
          <cell r="AN86">
            <v>473</v>
          </cell>
          <cell r="AO86">
            <v>457</v>
          </cell>
          <cell r="AP86">
            <v>485</v>
          </cell>
          <cell r="AQ86">
            <v>556</v>
          </cell>
          <cell r="AR86">
            <v>543</v>
          </cell>
          <cell r="AS86">
            <v>555</v>
          </cell>
          <cell r="AT86">
            <v>649</v>
          </cell>
          <cell r="AU86">
            <v>605</v>
          </cell>
          <cell r="AV86">
            <v>535</v>
          </cell>
          <cell r="AW86">
            <v>715</v>
          </cell>
          <cell r="AX86">
            <v>988</v>
          </cell>
          <cell r="AY86">
            <v>715</v>
          </cell>
          <cell r="AZ86">
            <v>679</v>
          </cell>
          <cell r="BA86">
            <v>316</v>
          </cell>
        </row>
        <row r="87">
          <cell r="C87">
            <v>27</v>
          </cell>
          <cell r="D87">
            <v>43</v>
          </cell>
          <cell r="E87">
            <v>35</v>
          </cell>
          <cell r="F87">
            <v>35</v>
          </cell>
          <cell r="G87">
            <v>42</v>
          </cell>
          <cell r="H87">
            <v>43</v>
          </cell>
          <cell r="I87">
            <v>34</v>
          </cell>
          <cell r="J87">
            <v>46</v>
          </cell>
          <cell r="K87">
            <v>40</v>
          </cell>
          <cell r="L87">
            <v>44</v>
          </cell>
          <cell r="M87">
            <v>53</v>
          </cell>
          <cell r="N87">
            <v>55</v>
          </cell>
          <cell r="O87">
            <v>49</v>
          </cell>
          <cell r="P87">
            <v>56</v>
          </cell>
          <cell r="Q87">
            <v>78</v>
          </cell>
          <cell r="R87">
            <v>73</v>
          </cell>
          <cell r="S87">
            <v>70</v>
          </cell>
          <cell r="T87">
            <v>65</v>
          </cell>
          <cell r="U87">
            <v>47</v>
          </cell>
          <cell r="V87">
            <v>64</v>
          </cell>
          <cell r="W87">
            <v>83</v>
          </cell>
          <cell r="X87">
            <v>78</v>
          </cell>
          <cell r="Y87">
            <v>90</v>
          </cell>
          <cell r="Z87">
            <v>113</v>
          </cell>
          <cell r="AA87">
            <v>121</v>
          </cell>
          <cell r="AB87">
            <v>119</v>
          </cell>
          <cell r="AC87">
            <v>118</v>
          </cell>
          <cell r="AD87">
            <v>98</v>
          </cell>
          <cell r="AE87">
            <v>121</v>
          </cell>
          <cell r="AF87">
            <v>143</v>
          </cell>
          <cell r="AG87">
            <v>87</v>
          </cell>
          <cell r="AH87">
            <v>128</v>
          </cell>
          <cell r="AI87">
            <v>125</v>
          </cell>
          <cell r="AJ87">
            <v>92</v>
          </cell>
          <cell r="AK87">
            <v>161</v>
          </cell>
          <cell r="AL87">
            <v>148</v>
          </cell>
          <cell r="AM87">
            <v>119</v>
          </cell>
          <cell r="AN87">
            <v>131</v>
          </cell>
          <cell r="AO87">
            <v>147</v>
          </cell>
          <cell r="AP87">
            <v>132</v>
          </cell>
          <cell r="AQ87">
            <v>127</v>
          </cell>
          <cell r="AR87">
            <v>109</v>
          </cell>
          <cell r="AS87">
            <v>86</v>
          </cell>
          <cell r="AT87">
            <v>109</v>
          </cell>
          <cell r="AU87">
            <v>117</v>
          </cell>
          <cell r="AV87">
            <v>125</v>
          </cell>
          <cell r="AW87">
            <v>106</v>
          </cell>
          <cell r="AX87">
            <v>39</v>
          </cell>
          <cell r="AY87">
            <v>4</v>
          </cell>
          <cell r="AZ87">
            <v>1</v>
          </cell>
          <cell r="BA87">
            <v>0</v>
          </cell>
          <cell r="BC87">
            <v>96818560.119000018</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6</v>
          </cell>
          <cell r="BA88">
            <v>0</v>
          </cell>
          <cell r="BC88">
            <v>3.6458057501249983</v>
          </cell>
        </row>
        <row r="89">
          <cell r="C89">
            <v>15692</v>
          </cell>
          <cell r="D89">
            <v>16069</v>
          </cell>
          <cell r="E89">
            <v>16498</v>
          </cell>
          <cell r="F89">
            <v>16936</v>
          </cell>
          <cell r="G89">
            <v>17483</v>
          </cell>
          <cell r="H89">
            <v>18009</v>
          </cell>
          <cell r="I89">
            <v>18646</v>
          </cell>
          <cell r="J89">
            <v>19310</v>
          </cell>
          <cell r="K89">
            <v>20005</v>
          </cell>
          <cell r="L89">
            <v>20723</v>
          </cell>
          <cell r="M89">
            <v>21213</v>
          </cell>
          <cell r="N89">
            <v>21719</v>
          </cell>
          <cell r="O89">
            <v>22166</v>
          </cell>
          <cell r="P89">
            <v>22616</v>
          </cell>
          <cell r="Q89">
            <v>23076</v>
          </cell>
          <cell r="R89">
            <v>23569</v>
          </cell>
          <cell r="S89">
            <v>24201</v>
          </cell>
          <cell r="T89">
            <v>24816</v>
          </cell>
          <cell r="U89">
            <v>25585</v>
          </cell>
          <cell r="V89">
            <v>26299</v>
          </cell>
          <cell r="W89">
            <v>27157</v>
          </cell>
          <cell r="X89">
            <v>27918</v>
          </cell>
          <cell r="Y89">
            <v>28395</v>
          </cell>
          <cell r="Z89">
            <v>28926</v>
          </cell>
          <cell r="AA89">
            <v>29485</v>
          </cell>
          <cell r="AB89">
            <v>30006</v>
          </cell>
          <cell r="AC89">
            <v>30531</v>
          </cell>
          <cell r="AD89">
            <v>31037</v>
          </cell>
          <cell r="AE89">
            <v>31575</v>
          </cell>
          <cell r="AF89">
            <v>32179</v>
          </cell>
          <cell r="AG89">
            <v>32920</v>
          </cell>
          <cell r="AH89">
            <v>33485</v>
          </cell>
          <cell r="AI89">
            <v>34310</v>
          </cell>
          <cell r="AJ89">
            <v>35139</v>
          </cell>
          <cell r="AK89">
            <v>35658</v>
          </cell>
          <cell r="AL89">
            <v>36189</v>
          </cell>
          <cell r="AM89">
            <v>36699</v>
          </cell>
          <cell r="AN89">
            <v>37178</v>
          </cell>
          <cell r="AO89">
            <v>37782</v>
          </cell>
          <cell r="AP89">
            <v>38386</v>
          </cell>
          <cell r="AQ89">
            <v>39003</v>
          </cell>
          <cell r="AR89">
            <v>39686</v>
          </cell>
          <cell r="AS89">
            <v>40338</v>
          </cell>
          <cell r="AT89">
            <v>40979</v>
          </cell>
          <cell r="AU89">
            <v>41737</v>
          </cell>
          <cell r="AV89">
            <v>42459</v>
          </cell>
          <cell r="AW89">
            <v>43119</v>
          </cell>
          <cell r="AX89">
            <v>43940</v>
          </cell>
          <cell r="AY89">
            <v>44967</v>
          </cell>
          <cell r="AZ89">
            <v>45686</v>
          </cell>
          <cell r="BA89">
            <v>46372</v>
          </cell>
        </row>
        <row r="90">
          <cell r="C90">
            <v>9.5199999999999993E-2</v>
          </cell>
          <cell r="D90">
            <v>9.4700000000000006E-2</v>
          </cell>
          <cell r="E90">
            <v>9.4299999999999995E-2</v>
          </cell>
          <cell r="F90">
            <v>9.4E-2</v>
          </cell>
          <cell r="G90">
            <v>9.3599999999999989E-2</v>
          </cell>
          <cell r="H90">
            <v>9.3299999999999994E-2</v>
          </cell>
          <cell r="I90">
            <v>9.3000000000000013E-2</v>
          </cell>
          <cell r="J90">
            <v>9.2699999999999991E-2</v>
          </cell>
          <cell r="K90">
            <v>9.2399999999999996E-2</v>
          </cell>
          <cell r="L90">
            <v>9.2100000000000015E-2</v>
          </cell>
          <cell r="M90">
            <v>9.1899999999999996E-2</v>
          </cell>
          <cell r="N90">
            <v>9.1700000000000004E-2</v>
          </cell>
          <cell r="O90">
            <v>9.1399999999999995E-2</v>
          </cell>
          <cell r="P90">
            <v>9.1300000000000006E-2</v>
          </cell>
          <cell r="Q90">
            <v>9.0999999999999998E-2</v>
          </cell>
          <cell r="R90">
            <v>9.0800000000000006E-2</v>
          </cell>
          <cell r="S90">
            <v>9.0700000000000003E-2</v>
          </cell>
          <cell r="T90">
            <v>9.0399999999999994E-2</v>
          </cell>
          <cell r="U90">
            <v>9.0399999999999994E-2</v>
          </cell>
          <cell r="V90">
            <v>9.0200000000000002E-2</v>
          </cell>
          <cell r="W90">
            <v>9.01E-2</v>
          </cell>
          <cell r="X90">
            <v>0.09</v>
          </cell>
          <cell r="Y90">
            <v>8.9899999999999994E-2</v>
          </cell>
          <cell r="Z90">
            <v>8.9800000000000005E-2</v>
          </cell>
          <cell r="AA90">
            <v>8.9700000000000002E-2</v>
          </cell>
          <cell r="AB90">
            <v>8.9599999999999999E-2</v>
          </cell>
          <cell r="AC90">
            <v>8.9599999999999999E-2</v>
          </cell>
          <cell r="AD90">
            <v>8.9499999999999996E-2</v>
          </cell>
          <cell r="AE90">
            <v>8.9399999999999993E-2</v>
          </cell>
          <cell r="AF90">
            <v>8.9300000000000004E-2</v>
          </cell>
          <cell r="AG90">
            <v>8.9200000000000002E-2</v>
          </cell>
          <cell r="AH90">
            <v>8.9200000000000002E-2</v>
          </cell>
          <cell r="AI90">
            <v>8.9099999999999999E-2</v>
          </cell>
          <cell r="AJ90">
            <v>8.8999999999999996E-2</v>
          </cell>
          <cell r="AK90">
            <v>8.8999999999999996E-2</v>
          </cell>
          <cell r="AL90">
            <v>8.8900000000000007E-2</v>
          </cell>
          <cell r="AM90">
            <v>8.8900000000000007E-2</v>
          </cell>
          <cell r="AN90">
            <v>8.8900000000000007E-2</v>
          </cell>
          <cell r="AO90">
            <v>8.8999999999999996E-2</v>
          </cell>
          <cell r="AP90">
            <v>8.8999999999999996E-2</v>
          </cell>
          <cell r="AQ90">
            <v>8.8999999999999996E-2</v>
          </cell>
          <cell r="AR90">
            <v>8.9099999999999999E-2</v>
          </cell>
          <cell r="AS90">
            <v>8.9099999999999999E-2</v>
          </cell>
          <cell r="AT90">
            <v>8.9099999999999999E-2</v>
          </cell>
          <cell r="AU90">
            <v>8.9200000000000002E-2</v>
          </cell>
          <cell r="AV90">
            <v>8.9200000000000002E-2</v>
          </cell>
          <cell r="AW90">
            <v>8.9300000000000004E-2</v>
          </cell>
          <cell r="AX90">
            <v>8.9399999999999993E-2</v>
          </cell>
          <cell r="AY90">
            <v>8.9399999999999993E-2</v>
          </cell>
          <cell r="AZ90">
            <v>8.9399999999999993E-2</v>
          </cell>
          <cell r="BA90">
            <v>9.0200000000000002E-2</v>
          </cell>
        </row>
        <row r="91">
          <cell r="C91">
            <v>19.7</v>
          </cell>
          <cell r="D91">
            <v>20.37</v>
          </cell>
          <cell r="E91">
            <v>21.08</v>
          </cell>
          <cell r="F91">
            <v>21.81</v>
          </cell>
          <cell r="G91">
            <v>22.58</v>
          </cell>
          <cell r="H91">
            <v>23.33</v>
          </cell>
          <cell r="I91">
            <v>24.09</v>
          </cell>
          <cell r="J91">
            <v>24.89</v>
          </cell>
          <cell r="K91">
            <v>25.65</v>
          </cell>
          <cell r="L91">
            <v>26.47</v>
          </cell>
          <cell r="M91">
            <v>27.27</v>
          </cell>
          <cell r="N91">
            <v>28.09</v>
          </cell>
          <cell r="O91">
            <v>28.93</v>
          </cell>
          <cell r="P91">
            <v>29.78</v>
          </cell>
          <cell r="Q91">
            <v>30.6</v>
          </cell>
          <cell r="R91">
            <v>31.44</v>
          </cell>
          <cell r="S91">
            <v>32.31</v>
          </cell>
          <cell r="T91">
            <v>33.17</v>
          </cell>
          <cell r="U91">
            <v>34.06</v>
          </cell>
          <cell r="V91">
            <v>34.89</v>
          </cell>
          <cell r="W91">
            <v>35.729999999999997</v>
          </cell>
          <cell r="X91">
            <v>36.67</v>
          </cell>
          <cell r="Y91">
            <v>37.51</v>
          </cell>
          <cell r="Z91">
            <v>38.33</v>
          </cell>
          <cell r="AA91">
            <v>39.200000000000003</v>
          </cell>
          <cell r="AB91">
            <v>40.07</v>
          </cell>
          <cell r="AC91">
            <v>40.96</v>
          </cell>
          <cell r="AD91">
            <v>41.82</v>
          </cell>
          <cell r="AE91">
            <v>42.68</v>
          </cell>
          <cell r="AF91">
            <v>43.59</v>
          </cell>
          <cell r="AG91">
            <v>44.5</v>
          </cell>
          <cell r="AH91">
            <v>45.33</v>
          </cell>
          <cell r="AI91">
            <v>46.19</v>
          </cell>
          <cell r="AJ91">
            <v>47.1</v>
          </cell>
          <cell r="AK91">
            <v>47.92</v>
          </cell>
          <cell r="AL91">
            <v>48.79</v>
          </cell>
          <cell r="AM91">
            <v>49.7</v>
          </cell>
          <cell r="AN91">
            <v>50.5</v>
          </cell>
          <cell r="AO91">
            <v>51.4</v>
          </cell>
          <cell r="AP91">
            <v>52.27</v>
          </cell>
          <cell r="AQ91">
            <v>53.12</v>
          </cell>
          <cell r="AR91">
            <v>54.04</v>
          </cell>
          <cell r="AS91">
            <v>54.96</v>
          </cell>
          <cell r="AT91">
            <v>55.88</v>
          </cell>
          <cell r="AU91">
            <v>56.78</v>
          </cell>
          <cell r="AV91">
            <v>57.75</v>
          </cell>
          <cell r="AW91">
            <v>58.67</v>
          </cell>
          <cell r="AX91">
            <v>59.61</v>
          </cell>
          <cell r="AY91">
            <v>60.52</v>
          </cell>
          <cell r="AZ91">
            <v>61.42</v>
          </cell>
          <cell r="BA91">
            <v>62.35</v>
          </cell>
        </row>
        <row r="93">
          <cell r="C93">
            <v>614</v>
          </cell>
          <cell r="D93">
            <v>563</v>
          </cell>
          <cell r="E93">
            <v>612</v>
          </cell>
          <cell r="F93">
            <v>599</v>
          </cell>
          <cell r="G93">
            <v>649</v>
          </cell>
          <cell r="H93">
            <v>587</v>
          </cell>
          <cell r="I93">
            <v>623</v>
          </cell>
          <cell r="J93">
            <v>552</v>
          </cell>
          <cell r="K93">
            <v>548</v>
          </cell>
          <cell r="L93">
            <v>581</v>
          </cell>
          <cell r="M93">
            <v>692</v>
          </cell>
          <cell r="N93">
            <v>728</v>
          </cell>
          <cell r="O93">
            <v>693</v>
          </cell>
          <cell r="P93">
            <v>694</v>
          </cell>
          <cell r="Q93">
            <v>659</v>
          </cell>
          <cell r="R93">
            <v>572</v>
          </cell>
          <cell r="S93">
            <v>655</v>
          </cell>
          <cell r="T93">
            <v>669</v>
          </cell>
          <cell r="U93">
            <v>667</v>
          </cell>
          <cell r="V93">
            <v>626</v>
          </cell>
          <cell r="W93">
            <v>634</v>
          </cell>
          <cell r="X93">
            <v>665</v>
          </cell>
          <cell r="Y93">
            <v>796</v>
          </cell>
          <cell r="Z93">
            <v>887</v>
          </cell>
          <cell r="AA93">
            <v>834</v>
          </cell>
          <cell r="AB93">
            <v>799</v>
          </cell>
          <cell r="AC93">
            <v>815</v>
          </cell>
          <cell r="AD93">
            <v>793</v>
          </cell>
          <cell r="AE93">
            <v>785</v>
          </cell>
          <cell r="AF93">
            <v>821</v>
          </cell>
          <cell r="AG93">
            <v>821</v>
          </cell>
          <cell r="AH93">
            <v>716</v>
          </cell>
          <cell r="AI93">
            <v>717</v>
          </cell>
          <cell r="AJ93">
            <v>678</v>
          </cell>
          <cell r="AK93">
            <v>833</v>
          </cell>
          <cell r="AL93">
            <v>904</v>
          </cell>
          <cell r="AM93">
            <v>783</v>
          </cell>
          <cell r="AN93">
            <v>706</v>
          </cell>
          <cell r="AO93">
            <v>708</v>
          </cell>
          <cell r="AP93">
            <v>714</v>
          </cell>
          <cell r="AQ93">
            <v>668</v>
          </cell>
          <cell r="AR93">
            <v>609</v>
          </cell>
          <cell r="AS93">
            <v>586</v>
          </cell>
          <cell r="AT93">
            <v>516</v>
          </cell>
          <cell r="AU93">
            <v>454</v>
          </cell>
          <cell r="AV93">
            <v>426</v>
          </cell>
          <cell r="AW93">
            <v>536</v>
          </cell>
          <cell r="AX93">
            <v>562</v>
          </cell>
          <cell r="AY93">
            <v>498</v>
          </cell>
          <cell r="AZ93">
            <v>443</v>
          </cell>
          <cell r="BA93">
            <v>296</v>
          </cell>
        </row>
        <row r="94">
          <cell r="C94">
            <v>146</v>
          </cell>
          <cell r="D94">
            <v>111</v>
          </cell>
          <cell r="E94">
            <v>119</v>
          </cell>
          <cell r="F94">
            <v>151</v>
          </cell>
          <cell r="G94">
            <v>132</v>
          </cell>
          <cell r="H94">
            <v>147</v>
          </cell>
          <cell r="I94">
            <v>142</v>
          </cell>
          <cell r="J94">
            <v>147</v>
          </cell>
          <cell r="K94">
            <v>110</v>
          </cell>
          <cell r="L94">
            <v>126</v>
          </cell>
          <cell r="M94">
            <v>187</v>
          </cell>
          <cell r="N94">
            <v>171</v>
          </cell>
          <cell r="O94">
            <v>181</v>
          </cell>
          <cell r="P94">
            <v>183</v>
          </cell>
          <cell r="Q94">
            <v>138</v>
          </cell>
          <cell r="R94">
            <v>168</v>
          </cell>
          <cell r="S94">
            <v>167</v>
          </cell>
          <cell r="T94">
            <v>158</v>
          </cell>
          <cell r="U94">
            <v>159</v>
          </cell>
          <cell r="V94">
            <v>134</v>
          </cell>
          <cell r="W94">
            <v>123</v>
          </cell>
          <cell r="X94">
            <v>153</v>
          </cell>
          <cell r="Y94">
            <v>263</v>
          </cell>
          <cell r="Z94">
            <v>221</v>
          </cell>
          <cell r="AA94">
            <v>253</v>
          </cell>
          <cell r="AB94">
            <v>228</v>
          </cell>
          <cell r="AC94">
            <v>284</v>
          </cell>
          <cell r="AD94">
            <v>271</v>
          </cell>
          <cell r="AE94">
            <v>238</v>
          </cell>
          <cell r="AF94">
            <v>253</v>
          </cell>
          <cell r="AG94">
            <v>242</v>
          </cell>
          <cell r="AH94">
            <v>254</v>
          </cell>
          <cell r="AI94">
            <v>171</v>
          </cell>
          <cell r="AJ94">
            <v>236</v>
          </cell>
          <cell r="AK94">
            <v>306</v>
          </cell>
          <cell r="AL94">
            <v>261</v>
          </cell>
          <cell r="AM94">
            <v>267</v>
          </cell>
          <cell r="AN94">
            <v>202</v>
          </cell>
          <cell r="AO94">
            <v>201</v>
          </cell>
          <cell r="AP94">
            <v>207</v>
          </cell>
          <cell r="AQ94">
            <v>176</v>
          </cell>
          <cell r="AR94">
            <v>189</v>
          </cell>
          <cell r="AS94">
            <v>140</v>
          </cell>
          <cell r="AT94">
            <v>139</v>
          </cell>
          <cell r="AU94">
            <v>105</v>
          </cell>
          <cell r="AV94">
            <v>123</v>
          </cell>
          <cell r="AW94">
            <v>187</v>
          </cell>
          <cell r="AX94">
            <v>173</v>
          </cell>
          <cell r="AY94">
            <v>161</v>
          </cell>
          <cell r="AZ94">
            <v>67</v>
          </cell>
          <cell r="BA94">
            <v>7</v>
          </cell>
        </row>
        <row r="95">
          <cell r="C95">
            <v>33</v>
          </cell>
          <cell r="D95">
            <v>33</v>
          </cell>
          <cell r="E95">
            <v>40</v>
          </cell>
          <cell r="F95">
            <v>30</v>
          </cell>
          <cell r="G95">
            <v>39</v>
          </cell>
          <cell r="H95">
            <v>30</v>
          </cell>
          <cell r="I95">
            <v>38</v>
          </cell>
          <cell r="J95">
            <v>25</v>
          </cell>
          <cell r="K95">
            <v>29</v>
          </cell>
          <cell r="L95">
            <v>38</v>
          </cell>
          <cell r="M95">
            <v>43</v>
          </cell>
          <cell r="N95">
            <v>41</v>
          </cell>
          <cell r="O95">
            <v>46</v>
          </cell>
          <cell r="P95">
            <v>35</v>
          </cell>
          <cell r="Q95">
            <v>46</v>
          </cell>
          <cell r="R95">
            <v>38</v>
          </cell>
          <cell r="S95">
            <v>57</v>
          </cell>
          <cell r="T95">
            <v>47</v>
          </cell>
          <cell r="U95">
            <v>48</v>
          </cell>
          <cell r="V95">
            <v>44</v>
          </cell>
          <cell r="W95">
            <v>38</v>
          </cell>
          <cell r="X95">
            <v>48</v>
          </cell>
          <cell r="Y95">
            <v>59</v>
          </cell>
          <cell r="Z95">
            <v>78</v>
          </cell>
          <cell r="AA95">
            <v>67</v>
          </cell>
          <cell r="AB95">
            <v>81</v>
          </cell>
          <cell r="AC95">
            <v>64</v>
          </cell>
          <cell r="AD95">
            <v>77</v>
          </cell>
          <cell r="AE95">
            <v>84</v>
          </cell>
          <cell r="AF95">
            <v>75</v>
          </cell>
          <cell r="AG95">
            <v>104</v>
          </cell>
          <cell r="AH95">
            <v>76</v>
          </cell>
          <cell r="AI95">
            <v>90</v>
          </cell>
          <cell r="AJ95">
            <v>101</v>
          </cell>
          <cell r="AK95">
            <v>94</v>
          </cell>
          <cell r="AL95">
            <v>118</v>
          </cell>
          <cell r="AM95">
            <v>83</v>
          </cell>
          <cell r="AN95">
            <v>71</v>
          </cell>
          <cell r="AO95">
            <v>72</v>
          </cell>
          <cell r="AP95">
            <v>68</v>
          </cell>
          <cell r="AQ95">
            <v>63</v>
          </cell>
          <cell r="AR95">
            <v>57</v>
          </cell>
          <cell r="AS95">
            <v>62</v>
          </cell>
          <cell r="AT95">
            <v>35</v>
          </cell>
          <cell r="AU95">
            <v>42</v>
          </cell>
          <cell r="AV95">
            <v>62</v>
          </cell>
          <cell r="AW95">
            <v>63</v>
          </cell>
          <cell r="AX95">
            <v>85</v>
          </cell>
          <cell r="AY95">
            <v>28</v>
          </cell>
          <cell r="AZ95">
            <v>1</v>
          </cell>
          <cell r="BA95">
            <v>3</v>
          </cell>
        </row>
        <row r="96">
          <cell r="C96">
            <v>793</v>
          </cell>
          <cell r="D96">
            <v>707</v>
          </cell>
          <cell r="E96">
            <v>771</v>
          </cell>
          <cell r="F96">
            <v>780</v>
          </cell>
          <cell r="G96">
            <v>820</v>
          </cell>
          <cell r="H96">
            <v>764</v>
          </cell>
          <cell r="I96">
            <v>803</v>
          </cell>
          <cell r="J96">
            <v>724</v>
          </cell>
          <cell r="K96">
            <v>687</v>
          </cell>
          <cell r="L96">
            <v>745</v>
          </cell>
          <cell r="M96">
            <v>922</v>
          </cell>
          <cell r="N96">
            <v>940</v>
          </cell>
          <cell r="O96">
            <v>920</v>
          </cell>
          <cell r="P96">
            <v>912</v>
          </cell>
          <cell r="Q96">
            <v>843</v>
          </cell>
          <cell r="R96">
            <v>778</v>
          </cell>
          <cell r="S96">
            <v>879</v>
          </cell>
          <cell r="T96">
            <v>874</v>
          </cell>
          <cell r="U96">
            <v>874</v>
          </cell>
          <cell r="V96">
            <v>804</v>
          </cell>
          <cell r="W96">
            <v>795</v>
          </cell>
          <cell r="X96">
            <v>866</v>
          </cell>
          <cell r="Y96">
            <v>1118</v>
          </cell>
          <cell r="Z96">
            <v>1186</v>
          </cell>
          <cell r="AA96">
            <v>1154</v>
          </cell>
          <cell r="AB96">
            <v>1108</v>
          </cell>
          <cell r="AC96">
            <v>1163</v>
          </cell>
          <cell r="AD96">
            <v>1141</v>
          </cell>
          <cell r="AE96">
            <v>1107</v>
          </cell>
          <cell r="AF96">
            <v>1149</v>
          </cell>
          <cell r="AG96">
            <v>1167</v>
          </cell>
          <cell r="AH96">
            <v>1046</v>
          </cell>
          <cell r="AI96">
            <v>978</v>
          </cell>
          <cell r="AJ96">
            <v>1015</v>
          </cell>
          <cell r="AK96">
            <v>1233</v>
          </cell>
          <cell r="AL96">
            <v>1283</v>
          </cell>
          <cell r="AM96">
            <v>1133</v>
          </cell>
          <cell r="AN96">
            <v>979</v>
          </cell>
          <cell r="AO96">
            <v>981</v>
          </cell>
          <cell r="AP96">
            <v>989</v>
          </cell>
          <cell r="AQ96">
            <v>907</v>
          </cell>
          <cell r="AR96">
            <v>855</v>
          </cell>
          <cell r="AS96">
            <v>788</v>
          </cell>
          <cell r="AT96">
            <v>690</v>
          </cell>
          <cell r="AU96">
            <v>601</v>
          </cell>
          <cell r="AV96">
            <v>611</v>
          </cell>
          <cell r="AW96">
            <v>786</v>
          </cell>
          <cell r="AX96">
            <v>820</v>
          </cell>
          <cell r="AY96">
            <v>687</v>
          </cell>
          <cell r="AZ96">
            <v>511</v>
          </cell>
          <cell r="BA96">
            <v>306</v>
          </cell>
        </row>
        <row r="97">
          <cell r="C97">
            <v>5.053530461381596E-2</v>
          </cell>
          <cell r="D97">
            <v>4.3997759661459954E-2</v>
          </cell>
          <cell r="E97">
            <v>4.6732937325736454E-2</v>
          </cell>
          <cell r="F97">
            <v>4.6055739253660841E-2</v>
          </cell>
          <cell r="G97">
            <v>4.6902705485328607E-2</v>
          </cell>
          <cell r="H97">
            <v>4.2423232828030427E-2</v>
          </cell>
          <cell r="I97">
            <v>4.30655368443634E-2</v>
          </cell>
          <cell r="J97">
            <v>3.7493526670119112E-2</v>
          </cell>
          <cell r="K97">
            <v>3.4341414646338414E-2</v>
          </cell>
          <cell r="L97">
            <v>3.5950393282825843E-2</v>
          </cell>
          <cell r="M97">
            <v>4.3463913637863574E-2</v>
          </cell>
          <cell r="N97">
            <v>4.3280077351627609E-2</v>
          </cell>
          <cell r="O97">
            <v>4.1505007669403592E-2</v>
          </cell>
          <cell r="P97">
            <v>4.0325433321542273E-2</v>
          </cell>
          <cell r="Q97">
            <v>3.6531461258450339E-2</v>
          </cell>
          <cell r="R97">
            <v>3.3009461580890152E-2</v>
          </cell>
          <cell r="S97">
            <v>3.6320813189537622E-2</v>
          </cell>
          <cell r="T97">
            <v>3.521921341070277E-2</v>
          </cell>
          <cell r="U97">
            <v>3.416064100058628E-2</v>
          </cell>
          <cell r="V97">
            <v>3.0571504619947527E-2</v>
          </cell>
          <cell r="W97">
            <v>2.9274220274698972E-2</v>
          </cell>
          <cell r="X97">
            <v>3.1019413998137402E-2</v>
          </cell>
          <cell r="Y97">
            <v>3.9373129072019723E-2</v>
          </cell>
          <cell r="Z97">
            <v>4.1001175413123141E-2</v>
          </cell>
          <cell r="AA97">
            <v>3.9138545022892997E-2</v>
          </cell>
          <cell r="AB97">
            <v>3.692594814370459E-2</v>
          </cell>
          <cell r="AC97">
            <v>3.8092430644263209E-2</v>
          </cell>
          <cell r="AD97">
            <v>3.676257370235525E-2</v>
          </cell>
          <cell r="AE97">
            <v>3.5059382422802848E-2</v>
          </cell>
          <cell r="AF97">
            <v>3.5706516672363964E-2</v>
          </cell>
          <cell r="AG97">
            <v>3.5449574726609964E-2</v>
          </cell>
          <cell r="AH97">
            <v>3.12378677019561E-2</v>
          </cell>
          <cell r="AI97">
            <v>2.8504809093558729E-2</v>
          </cell>
          <cell r="AJ97">
            <v>2.8885284157204247E-2</v>
          </cell>
          <cell r="AK97">
            <v>3.457849570923776E-2</v>
          </cell>
          <cell r="AL97">
            <v>3.5452761888971784E-2</v>
          </cell>
          <cell r="AM97">
            <v>3.087277582495436E-2</v>
          </cell>
          <cell r="AN97">
            <v>2.6332777449028996E-2</v>
          </cell>
          <cell r="AO97">
            <v>2.5964745116722247E-2</v>
          </cell>
          <cell r="AP97">
            <v>2.5764601677694992E-2</v>
          </cell>
          <cell r="AQ97">
            <v>2.3254621439376458E-2</v>
          </cell>
          <cell r="AR97">
            <v>2.1544121352618052E-2</v>
          </cell>
          <cell r="AS97">
            <v>1.9534929842828102E-2</v>
          </cell>
          <cell r="AT97">
            <v>1.6837892579125893E-2</v>
          </cell>
          <cell r="AU97">
            <v>1.4399693317679757E-2</v>
          </cell>
          <cell r="AV97">
            <v>1.4390353046468358E-2</v>
          </cell>
          <cell r="AW97">
            <v>1.8228623112780909E-2</v>
          </cell>
          <cell r="AX97">
            <v>1.8661811561219845E-2</v>
          </cell>
          <cell r="AY97">
            <v>1.5277870438321435E-2</v>
          </cell>
          <cell r="AZ97">
            <v>1.1185045747055991E-2</v>
          </cell>
          <cell r="BA97">
            <v>6.5988096264987493E-3</v>
          </cell>
        </row>
        <row r="98">
          <cell r="C98" t="e">
            <v>#REF!</v>
          </cell>
          <cell r="D98" t="e">
            <v>#REF!</v>
          </cell>
          <cell r="E98" t="e">
            <v>#REF!</v>
          </cell>
          <cell r="F98" t="e">
            <v>#REF!</v>
          </cell>
          <cell r="G98" t="e">
            <v>#REF!</v>
          </cell>
          <cell r="H98" t="e">
            <v>#REF!</v>
          </cell>
          <cell r="I98" t="e">
            <v>#REF!</v>
          </cell>
          <cell r="J98" t="e">
            <v>#REF!</v>
          </cell>
          <cell r="K98" t="e">
            <v>#REF!</v>
          </cell>
          <cell r="L98" t="e">
            <v>#REF!</v>
          </cell>
          <cell r="M98" t="e">
            <v>#REF!</v>
          </cell>
          <cell r="N98" t="e">
            <v>#REF!</v>
          </cell>
          <cell r="O98" t="e">
            <v>#REF!</v>
          </cell>
          <cell r="P98" t="e">
            <v>#REF!</v>
          </cell>
          <cell r="Q98" t="e">
            <v>#REF!</v>
          </cell>
          <cell r="R98" t="e">
            <v>#REF!</v>
          </cell>
          <cell r="S98" t="e">
            <v>#REF!</v>
          </cell>
          <cell r="T98" t="e">
            <v>#REF!</v>
          </cell>
          <cell r="U98" t="e">
            <v>#REF!</v>
          </cell>
          <cell r="V98" t="e">
            <v>#REF!</v>
          </cell>
          <cell r="W98" t="e">
            <v>#REF!</v>
          </cell>
          <cell r="X98" t="e">
            <v>#REF!</v>
          </cell>
          <cell r="Y98" t="e">
            <v>#REF!</v>
          </cell>
          <cell r="Z98" t="e">
            <v>#REF!</v>
          </cell>
          <cell r="AA98" t="e">
            <v>#REF!</v>
          </cell>
          <cell r="AB98" t="e">
            <v>#REF!</v>
          </cell>
          <cell r="AC98" t="e">
            <v>#REF!</v>
          </cell>
          <cell r="AD98" t="e">
            <v>#REF!</v>
          </cell>
          <cell r="AE98" t="e">
            <v>#REF!</v>
          </cell>
          <cell r="AF98" t="e">
            <v>#REF!</v>
          </cell>
          <cell r="AG98" t="e">
            <v>#REF!</v>
          </cell>
          <cell r="AH98" t="e">
            <v>#REF!</v>
          </cell>
          <cell r="AI98" t="e">
            <v>#REF!</v>
          </cell>
          <cell r="AJ98" t="e">
            <v>#REF!</v>
          </cell>
          <cell r="AK98" t="e">
            <v>#REF!</v>
          </cell>
          <cell r="AL98" t="e">
            <v>#REF!</v>
          </cell>
          <cell r="AM98" t="e">
            <v>#REF!</v>
          </cell>
          <cell r="AN98" t="e">
            <v>#REF!</v>
          </cell>
          <cell r="AO98" t="e">
            <v>#REF!</v>
          </cell>
          <cell r="AP98" t="e">
            <v>#REF!</v>
          </cell>
          <cell r="AQ98" t="e">
            <v>#REF!</v>
          </cell>
          <cell r="AR98" t="e">
            <v>#REF!</v>
          </cell>
          <cell r="AS98" t="e">
            <v>#REF!</v>
          </cell>
          <cell r="AT98" t="e">
            <v>#REF!</v>
          </cell>
          <cell r="AU98" t="e">
            <v>#REF!</v>
          </cell>
          <cell r="AV98" t="e">
            <v>#REF!</v>
          </cell>
          <cell r="AW98" t="e">
            <v>#REF!</v>
          </cell>
          <cell r="AX98" t="e">
            <v>#REF!</v>
          </cell>
          <cell r="AY98" t="e">
            <v>#REF!</v>
          </cell>
          <cell r="AZ98" t="e">
            <v>#REF!</v>
          </cell>
          <cell r="BA98" t="e">
            <v>#REF!</v>
          </cell>
        </row>
        <row r="100">
          <cell r="C100">
            <v>5392695.5899999999</v>
          </cell>
          <cell r="D100">
            <v>5340417.3099999996</v>
          </cell>
          <cell r="E100">
            <v>5880484.9000000004</v>
          </cell>
          <cell r="F100">
            <v>5958022.6399999997</v>
          </cell>
          <cell r="G100">
            <v>6626114.4000000004</v>
          </cell>
          <cell r="H100">
            <v>6059901.0999999996</v>
          </cell>
          <cell r="I100">
            <v>6617286.7599999998</v>
          </cell>
          <cell r="J100">
            <v>6042873.1299999999</v>
          </cell>
          <cell r="K100">
            <v>6203363.04</v>
          </cell>
          <cell r="L100">
            <v>6776529.1399999997</v>
          </cell>
          <cell r="M100">
            <v>8239245.3799999999</v>
          </cell>
          <cell r="N100">
            <v>8658520.9499999993</v>
          </cell>
          <cell r="O100">
            <v>8547434.2100000009</v>
          </cell>
          <cell r="P100">
            <v>8963707.4399999995</v>
          </cell>
          <cell r="Q100">
            <v>8609116.3900000006</v>
          </cell>
          <cell r="R100">
            <v>7781427.0499999998</v>
          </cell>
          <cell r="S100">
            <v>8953560.4499999993</v>
          </cell>
          <cell r="T100">
            <v>9420394.5299999993</v>
          </cell>
          <cell r="U100">
            <v>9561446.6699999999</v>
          </cell>
          <cell r="V100">
            <v>9417876.5500000007</v>
          </cell>
          <cell r="W100">
            <v>9649158.7200000007</v>
          </cell>
          <cell r="X100">
            <v>10325334.85</v>
          </cell>
          <cell r="Y100">
            <v>12304524.48</v>
          </cell>
          <cell r="Z100">
            <v>13640242.810000001</v>
          </cell>
          <cell r="AA100">
            <v>13489190.800000001</v>
          </cell>
          <cell r="AB100">
            <v>13027881.550000001</v>
          </cell>
          <cell r="AC100">
            <v>13458930.23</v>
          </cell>
          <cell r="AD100">
            <v>13551811.619999999</v>
          </cell>
          <cell r="AE100">
            <v>13457013.25</v>
          </cell>
          <cell r="AF100">
            <v>14301359.779999999</v>
          </cell>
          <cell r="AG100">
            <v>14820340.689999999</v>
          </cell>
          <cell r="AH100">
            <v>13123125.25</v>
          </cell>
          <cell r="AI100">
            <v>13338935.92</v>
          </cell>
          <cell r="AJ100">
            <v>12815898.470000001</v>
          </cell>
          <cell r="AK100">
            <v>15726953.369999999</v>
          </cell>
          <cell r="AL100">
            <v>17364295.34</v>
          </cell>
          <cell r="AM100">
            <v>15126225.25</v>
          </cell>
          <cell r="AN100">
            <v>13804920.050000001</v>
          </cell>
          <cell r="AO100">
            <v>13986528.960000001</v>
          </cell>
          <cell r="AP100">
            <v>14436040.51</v>
          </cell>
          <cell r="AQ100">
            <v>13452382.439999999</v>
          </cell>
          <cell r="AR100">
            <v>12461516.66</v>
          </cell>
          <cell r="AS100">
            <v>11887913.039999999</v>
          </cell>
          <cell r="AT100">
            <v>10592336.26</v>
          </cell>
          <cell r="AU100">
            <v>9652905.0600000005</v>
          </cell>
          <cell r="AV100">
            <v>9138947.8200000003</v>
          </cell>
          <cell r="AW100">
            <v>11225442.65</v>
          </cell>
          <cell r="AX100">
            <v>11595603.890000001</v>
          </cell>
          <cell r="AY100">
            <v>10321357.84</v>
          </cell>
          <cell r="AZ100">
            <v>9147729.3599999994</v>
          </cell>
          <cell r="BA100">
            <v>5908339.0599999996</v>
          </cell>
        </row>
        <row r="101">
          <cell r="C101">
            <v>1299539.73</v>
          </cell>
          <cell r="D101">
            <v>1009046.16</v>
          </cell>
          <cell r="E101">
            <v>1119984.83</v>
          </cell>
          <cell r="F101">
            <v>1456804.19</v>
          </cell>
          <cell r="G101">
            <v>1294265.55</v>
          </cell>
          <cell r="H101">
            <v>1536514.51</v>
          </cell>
          <cell r="I101">
            <v>1395291.64</v>
          </cell>
          <cell r="J101">
            <v>1497075.39</v>
          </cell>
          <cell r="K101">
            <v>1123250.22</v>
          </cell>
          <cell r="L101">
            <v>1487122.4</v>
          </cell>
          <cell r="M101">
            <v>2222206.65</v>
          </cell>
          <cell r="N101">
            <v>2023083.83</v>
          </cell>
          <cell r="O101">
            <v>2214477.9</v>
          </cell>
          <cell r="P101">
            <v>2213570.6</v>
          </cell>
          <cell r="Q101">
            <v>1955750.3</v>
          </cell>
          <cell r="R101">
            <v>2316124.9500000002</v>
          </cell>
          <cell r="S101">
            <v>2336489.71</v>
          </cell>
          <cell r="T101">
            <v>2268988.31</v>
          </cell>
          <cell r="U101">
            <v>2412608.29</v>
          </cell>
          <cell r="V101">
            <v>1967784.55</v>
          </cell>
          <cell r="W101">
            <v>1847383.03</v>
          </cell>
          <cell r="X101">
            <v>2327927.9900000002</v>
          </cell>
          <cell r="Y101">
            <v>4130609.78</v>
          </cell>
          <cell r="Z101">
            <v>3512734.87</v>
          </cell>
          <cell r="AA101">
            <v>4084939.25</v>
          </cell>
          <cell r="AB101">
            <v>3838476.91</v>
          </cell>
          <cell r="AC101">
            <v>4714228.53</v>
          </cell>
          <cell r="AD101">
            <v>4524995.3600000003</v>
          </cell>
          <cell r="AE101">
            <v>4060786.43</v>
          </cell>
          <cell r="AF101">
            <v>4565494.55</v>
          </cell>
          <cell r="AG101">
            <v>4489604.62</v>
          </cell>
          <cell r="AH101">
            <v>4743376.3499999996</v>
          </cell>
          <cell r="AI101">
            <v>3149529.27</v>
          </cell>
          <cell r="AJ101">
            <v>4437765.25</v>
          </cell>
          <cell r="AK101">
            <v>5855091.9500000002</v>
          </cell>
          <cell r="AL101">
            <v>4809863.2300000004</v>
          </cell>
          <cell r="AM101">
            <v>5258261.3099999996</v>
          </cell>
          <cell r="AN101">
            <v>4017059.51</v>
          </cell>
          <cell r="AO101">
            <v>3916704.14</v>
          </cell>
          <cell r="AP101">
            <v>4246458.3099999996</v>
          </cell>
          <cell r="AQ101">
            <v>3605543.21</v>
          </cell>
          <cell r="AR101">
            <v>3933832.43</v>
          </cell>
          <cell r="AS101">
            <v>2893947.55</v>
          </cell>
          <cell r="AT101">
            <v>3002275.08</v>
          </cell>
          <cell r="AU101">
            <v>2183827.04</v>
          </cell>
          <cell r="AV101">
            <v>2729449.74</v>
          </cell>
          <cell r="AW101">
            <v>3918187.21</v>
          </cell>
          <cell r="AX101">
            <v>3703680.19</v>
          </cell>
          <cell r="AY101">
            <v>3510597.95</v>
          </cell>
          <cell r="AZ101">
            <v>1451435.04</v>
          </cell>
          <cell r="BA101">
            <v>125520.95</v>
          </cell>
        </row>
        <row r="102">
          <cell r="C102">
            <v>212464.1</v>
          </cell>
          <cell r="D102">
            <v>190337.09</v>
          </cell>
          <cell r="E102">
            <v>255999.99</v>
          </cell>
          <cell r="F102">
            <v>188717</v>
          </cell>
          <cell r="G102">
            <v>309462.46000000002</v>
          </cell>
          <cell r="H102">
            <v>245794.35</v>
          </cell>
          <cell r="I102">
            <v>361830.81</v>
          </cell>
          <cell r="J102">
            <v>204200.21</v>
          </cell>
          <cell r="K102">
            <v>261484.19</v>
          </cell>
          <cell r="L102">
            <v>286342.69</v>
          </cell>
          <cell r="M102">
            <v>371284.27</v>
          </cell>
          <cell r="N102">
            <v>395112.42</v>
          </cell>
          <cell r="O102">
            <v>451629.27</v>
          </cell>
          <cell r="P102">
            <v>480064.44</v>
          </cell>
          <cell r="Q102">
            <v>479700.66</v>
          </cell>
          <cell r="R102">
            <v>460337.32</v>
          </cell>
          <cell r="S102">
            <v>591573.24</v>
          </cell>
          <cell r="T102">
            <v>541920.96</v>
          </cell>
          <cell r="U102">
            <v>575800.61</v>
          </cell>
          <cell r="V102">
            <v>504098.63</v>
          </cell>
          <cell r="W102">
            <v>487592.32</v>
          </cell>
          <cell r="X102">
            <v>696487.45</v>
          </cell>
          <cell r="Y102">
            <v>707734.79</v>
          </cell>
          <cell r="Z102">
            <v>1090908.6399999999</v>
          </cell>
          <cell r="AA102">
            <v>883789.24</v>
          </cell>
          <cell r="AB102">
            <v>1295795.93</v>
          </cell>
          <cell r="AC102">
            <v>943549.69</v>
          </cell>
          <cell r="AD102">
            <v>1189855.98</v>
          </cell>
          <cell r="AE102">
            <v>1398622.84</v>
          </cell>
          <cell r="AF102">
            <v>1458004.39</v>
          </cell>
          <cell r="AG102">
            <v>1804512.3</v>
          </cell>
          <cell r="AH102">
            <v>1197355.3</v>
          </cell>
          <cell r="AI102">
            <v>1499534.02</v>
          </cell>
          <cell r="AJ102">
            <v>1851701.86</v>
          </cell>
          <cell r="AK102">
            <v>1646143.15</v>
          </cell>
          <cell r="AL102">
            <v>2231856.64</v>
          </cell>
          <cell r="AM102">
            <v>1441678.52</v>
          </cell>
          <cell r="AN102">
            <v>1285583.03</v>
          </cell>
          <cell r="AO102">
            <v>1344371.52</v>
          </cell>
          <cell r="AP102">
            <v>1302833.46</v>
          </cell>
          <cell r="AQ102">
            <v>1229447.8799999999</v>
          </cell>
          <cell r="AR102">
            <v>1090703.46</v>
          </cell>
          <cell r="AS102">
            <v>1275734.74</v>
          </cell>
          <cell r="AT102">
            <v>678366.51</v>
          </cell>
          <cell r="AU102">
            <v>860313.03</v>
          </cell>
          <cell r="AV102">
            <v>1167684.3</v>
          </cell>
          <cell r="AW102">
            <v>1395691.69</v>
          </cell>
          <cell r="AX102">
            <v>1910536.29</v>
          </cell>
          <cell r="AY102">
            <v>647947.75</v>
          </cell>
          <cell r="AZ102">
            <v>11391.18</v>
          </cell>
          <cell r="BA102">
            <v>79632.89</v>
          </cell>
        </row>
        <row r="103">
          <cell r="C103">
            <v>6904699.4199999999</v>
          </cell>
          <cell r="D103">
            <v>6539800.5599999996</v>
          </cell>
          <cell r="E103">
            <v>7256469.7200000007</v>
          </cell>
          <cell r="F103">
            <v>7603543.8300000001</v>
          </cell>
          <cell r="G103">
            <v>8229842.4100000001</v>
          </cell>
          <cell r="H103">
            <v>7842209.959999999</v>
          </cell>
          <cell r="I103">
            <v>8374409.209999999</v>
          </cell>
          <cell r="J103">
            <v>7744148.7299999995</v>
          </cell>
          <cell r="K103">
            <v>7588097.4500000002</v>
          </cell>
          <cell r="L103">
            <v>8549994.2299999986</v>
          </cell>
          <cell r="M103">
            <v>10832736.299999999</v>
          </cell>
          <cell r="N103">
            <v>11076717.199999999</v>
          </cell>
          <cell r="O103">
            <v>11213541.380000001</v>
          </cell>
          <cell r="P103">
            <v>11657342.479999999</v>
          </cell>
          <cell r="Q103">
            <v>11044567.350000001</v>
          </cell>
          <cell r="R103">
            <v>10557889.32</v>
          </cell>
          <cell r="S103">
            <v>11881623.4</v>
          </cell>
          <cell r="T103">
            <v>12231303.800000001</v>
          </cell>
          <cell r="U103">
            <v>12549855.57</v>
          </cell>
          <cell r="V103">
            <v>11889759.730000002</v>
          </cell>
          <cell r="W103">
            <v>11984134.07</v>
          </cell>
          <cell r="X103">
            <v>13349750.289999999</v>
          </cell>
          <cell r="Y103">
            <v>17142869.050000001</v>
          </cell>
          <cell r="Z103">
            <v>18243886.32</v>
          </cell>
          <cell r="AA103">
            <v>18457919.289999999</v>
          </cell>
          <cell r="AB103">
            <v>18162154.390000001</v>
          </cell>
          <cell r="AC103">
            <v>19116708.450000003</v>
          </cell>
          <cell r="AD103">
            <v>19266662.960000001</v>
          </cell>
          <cell r="AE103">
            <v>18916422.52</v>
          </cell>
          <cell r="AF103">
            <v>20324858.719999999</v>
          </cell>
          <cell r="AG103">
            <v>21114457.609999999</v>
          </cell>
          <cell r="AH103">
            <v>19063856.900000002</v>
          </cell>
          <cell r="AI103">
            <v>17987999.210000001</v>
          </cell>
          <cell r="AJ103">
            <v>19105365.579999998</v>
          </cell>
          <cell r="AK103">
            <v>23228188.469999999</v>
          </cell>
          <cell r="AL103">
            <v>24406015.210000001</v>
          </cell>
          <cell r="AM103">
            <v>21826165.079999998</v>
          </cell>
          <cell r="AN103">
            <v>19107562.590000004</v>
          </cell>
          <cell r="AO103">
            <v>19247604.620000001</v>
          </cell>
          <cell r="AP103">
            <v>19985332.280000001</v>
          </cell>
          <cell r="AQ103">
            <v>18287373.529999997</v>
          </cell>
          <cell r="AR103">
            <v>17486052.550000001</v>
          </cell>
          <cell r="AS103">
            <v>16057595.33</v>
          </cell>
          <cell r="AT103">
            <v>14272977.85</v>
          </cell>
          <cell r="AU103">
            <v>12697045.130000001</v>
          </cell>
          <cell r="AV103">
            <v>13036081.860000001</v>
          </cell>
          <cell r="AW103">
            <v>16539321.549999999</v>
          </cell>
          <cell r="AX103">
            <v>17209820.370000001</v>
          </cell>
          <cell r="AY103">
            <v>14479903.539999999</v>
          </cell>
          <cell r="AZ103">
            <v>10610555.579999998</v>
          </cell>
          <cell r="BA103">
            <v>6113492.8999999994</v>
          </cell>
        </row>
        <row r="104">
          <cell r="C104">
            <v>7.4474446585566248E-2</v>
          </cell>
          <cell r="D104">
            <v>6.5268867673005188E-2</v>
          </cell>
          <cell r="E104">
            <v>6.6942632591766374E-2</v>
          </cell>
          <cell r="F104">
            <v>6.504492729200817E-2</v>
          </cell>
          <cell r="G104">
            <v>6.5323983094949578E-2</v>
          </cell>
          <cell r="H104">
            <v>5.817251342161249E-2</v>
          </cell>
          <cell r="I104">
            <v>5.7941786373306922E-2</v>
          </cell>
          <cell r="J104">
            <v>4.9980397163086519E-2</v>
          </cell>
          <cell r="K104">
            <v>4.5858343354152148E-2</v>
          </cell>
          <cell r="L104">
            <v>4.8173694074775772E-2</v>
          </cell>
          <cell r="M104">
            <v>5.7505561580362484E-2</v>
          </cell>
          <cell r="N104">
            <v>5.5398779821700536E-2</v>
          </cell>
          <cell r="O104">
            <v>5.3004290114872156E-2</v>
          </cell>
          <cell r="P104">
            <v>5.2177582112002352E-2</v>
          </cell>
          <cell r="Q104">
            <v>4.6933758011200394E-2</v>
          </cell>
          <cell r="R104">
            <v>4.2565368196520757E-2</v>
          </cell>
          <cell r="S104">
            <v>4.539265717999387E-2</v>
          </cell>
          <cell r="T104">
            <v>4.4378938670038955E-2</v>
          </cell>
          <cell r="U104">
            <v>4.3091087356768851E-2</v>
          </cell>
          <cell r="V104">
            <v>3.8901246822369596E-2</v>
          </cell>
          <cell r="W104">
            <v>3.7242304165325445E-2</v>
          </cell>
          <cell r="X104">
            <v>3.9239690947574714E-2</v>
          </cell>
          <cell r="Y104">
            <v>4.8329518264310596E-2</v>
          </cell>
          <cell r="Z104">
            <v>4.9280951438425223E-2</v>
          </cell>
          <cell r="AA104">
            <v>4.7704227575886611E-2</v>
          </cell>
          <cell r="AB104">
            <v>4.5044826060065692E-2</v>
          </cell>
          <cell r="AC104">
            <v>4.5551119227487773E-2</v>
          </cell>
          <cell r="AD104">
            <v>4.4185086975888264E-2</v>
          </cell>
          <cell r="AE104">
            <v>4.1754721086948068E-2</v>
          </cell>
          <cell r="AF104">
            <v>4.3148811890804557E-2</v>
          </cell>
          <cell r="AG104">
            <v>4.3015083038320183E-2</v>
          </cell>
          <cell r="AH104">
            <v>3.7577090917858352E-2</v>
          </cell>
          <cell r="AI104">
            <v>3.4166634955496031E-2</v>
          </cell>
          <cell r="AJ104">
            <v>3.4878004127322615E-2</v>
          </cell>
          <cell r="AK104">
            <v>4.1029878626017126E-2</v>
          </cell>
          <cell r="AL104">
            <v>4.1648214800589597E-2</v>
          </cell>
          <cell r="AM104">
            <v>3.6017307521494887E-2</v>
          </cell>
          <cell r="AN104">
            <v>3.0617236999179818E-2</v>
          </cell>
          <cell r="AO104">
            <v>2.9815204518995803E-2</v>
          </cell>
          <cell r="AP104">
            <v>2.9925096884898791E-2</v>
          </cell>
          <cell r="AQ104">
            <v>2.6526580280894579E-2</v>
          </cell>
          <cell r="AR104">
            <v>2.4508023679469637E-2</v>
          </cell>
          <cell r="AS104">
            <v>2.1781974235453982E-2</v>
          </cell>
          <cell r="AT104">
            <v>1.8758204395440001E-2</v>
          </cell>
          <cell r="AU104">
            <v>1.6128053776981059E-2</v>
          </cell>
          <cell r="AV104">
            <v>1.6010388494587826E-2</v>
          </cell>
          <cell r="AW104">
            <v>1.9714783608938826E-2</v>
          </cell>
          <cell r="AX104">
            <v>1.9926833342079061E-2</v>
          </cell>
          <cell r="AY104">
            <v>1.6345421016845187E-2</v>
          </cell>
          <cell r="AZ104">
            <v>1.168200201172718E-2</v>
          </cell>
          <cell r="BA104">
            <v>6.5384590771505333E-3</v>
          </cell>
        </row>
        <row r="106">
          <cell r="C106">
            <v>9473756.8411999997</v>
          </cell>
          <cell r="D106">
            <v>9473756.8411999997</v>
          </cell>
          <cell r="E106">
            <v>9473756.8411999997</v>
          </cell>
          <cell r="F106">
            <v>9473756.8411999997</v>
          </cell>
          <cell r="G106">
            <v>9473756.8411999997</v>
          </cell>
          <cell r="H106">
            <v>9473756.8411999997</v>
          </cell>
          <cell r="I106">
            <v>9473756.8411999997</v>
          </cell>
          <cell r="J106">
            <v>9473756.8411999997</v>
          </cell>
          <cell r="K106">
            <v>9473756.8411999997</v>
          </cell>
          <cell r="L106">
            <v>9473756.8411999997</v>
          </cell>
          <cell r="M106">
            <v>9473756.8411999997</v>
          </cell>
          <cell r="N106">
            <v>9473756.8411999997</v>
          </cell>
          <cell r="O106">
            <v>9473756.8411999997</v>
          </cell>
          <cell r="P106">
            <v>9473756.8411999997</v>
          </cell>
          <cell r="Q106">
            <v>9473756.8411999997</v>
          </cell>
          <cell r="R106">
            <v>9473756.8411999997</v>
          </cell>
          <cell r="S106">
            <v>9473756.8411999997</v>
          </cell>
          <cell r="T106">
            <v>9473756.8411999997</v>
          </cell>
          <cell r="U106">
            <v>9473756.8411999997</v>
          </cell>
          <cell r="V106">
            <v>9473756.8411999997</v>
          </cell>
          <cell r="W106">
            <v>9473756.8411999997</v>
          </cell>
          <cell r="X106">
            <v>9473756.8411999997</v>
          </cell>
          <cell r="Y106">
            <v>9473756.8411999997</v>
          </cell>
          <cell r="Z106">
            <v>9473756.8411999997</v>
          </cell>
          <cell r="AA106">
            <v>9473756.8411999997</v>
          </cell>
          <cell r="AB106">
            <v>9473756.8411999997</v>
          </cell>
          <cell r="AC106">
            <v>9473756.8411999997</v>
          </cell>
          <cell r="AD106">
            <v>9473756.8411999997</v>
          </cell>
          <cell r="AE106">
            <v>9473756.8411999997</v>
          </cell>
          <cell r="AF106">
            <v>9473756.8411999997</v>
          </cell>
          <cell r="AG106">
            <v>9473756.8411999997</v>
          </cell>
          <cell r="AH106">
            <v>9473756.8411999997</v>
          </cell>
          <cell r="AI106">
            <v>9473756.8411999997</v>
          </cell>
          <cell r="AJ106">
            <v>9473756.8411999997</v>
          </cell>
          <cell r="AK106">
            <v>9473756.8411999997</v>
          </cell>
          <cell r="AL106">
            <v>9473756.8411999997</v>
          </cell>
          <cell r="AM106">
            <v>9473756.8411999997</v>
          </cell>
          <cell r="AN106">
            <v>9473756.8411999997</v>
          </cell>
          <cell r="AO106">
            <v>9683450.9089499991</v>
          </cell>
          <cell r="AP106">
            <v>10017677.982899999</v>
          </cell>
          <cell r="AQ106">
            <v>10340971.208699999</v>
          </cell>
          <cell r="AR106">
            <v>10702241.505900001</v>
          </cell>
          <cell r="AS106">
            <v>11057947.610549998</v>
          </cell>
          <cell r="AT106">
            <v>11413388.149349999</v>
          </cell>
          <cell r="AU106">
            <v>11808968.371734347</v>
          </cell>
          <cell r="AV106">
            <v>12213396.818328366</v>
          </cell>
          <cell r="AW106">
            <v>12583948.5825</v>
          </cell>
          <cell r="AX106">
            <v>12954758.0952</v>
          </cell>
          <cell r="AY106">
            <v>13288036.623600001</v>
          </cell>
          <cell r="AZ106">
            <v>13624234.402650001</v>
          </cell>
          <cell r="BA106">
            <v>14025077.226599999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ec"/>
      <sheetName val="c"/>
      <sheetName val=""/>
      <sheetName val="J"/>
      <sheetName val="Ja"/>
      <sheetName val="F"/>
      <sheetName val="Fe"/>
      <sheetName val="MFeb"/>
      <sheetName val="MaFeb"/>
      <sheetName val="MarFeb"/>
      <sheetName val="Mareb"/>
      <sheetName val="Mr"/>
      <sheetName val="r"/>
      <sheetName val="MApr"/>
      <sheetName val="MaApr"/>
      <sheetName val="MayApr"/>
      <sheetName val="Ju"/>
      <sheetName val="A"/>
      <sheetName val="Au"/>
      <sheetName val="S"/>
      <sheetName val="Se"/>
      <sheetName val="O"/>
      <sheetName val="Ot"/>
      <sheetName val="t"/>
      <sheetName val="nt"/>
      <sheetName val="not"/>
      <sheetName val="novt"/>
      <sheetName val="dt"/>
      <sheetName val="det"/>
      <sheetName val="dect"/>
    </sheetNames>
    <sheetDataSet>
      <sheetData sheetId="0" refreshError="1">
        <row r="20">
          <cell r="B20">
            <v>838929905.5</v>
          </cell>
        </row>
      </sheetData>
      <sheetData sheetId="1" refreshError="1">
        <row r="20">
          <cell r="B20">
            <v>814226454.56000006</v>
          </cell>
        </row>
      </sheetData>
      <sheetData sheetId="2" refreshError="1">
        <row r="20">
          <cell r="B20">
            <v>787264558.22000003</v>
          </cell>
        </row>
      </sheetData>
      <sheetData sheetId="3" refreshError="1">
        <row r="20">
          <cell r="B20">
            <v>760892543.28999996</v>
          </cell>
        </row>
      </sheetData>
      <sheetData sheetId="4" refreshError="1">
        <row r="20">
          <cell r="B20">
            <v>737196507.37</v>
          </cell>
        </row>
      </sheetData>
      <sheetData sheetId="5" refreshError="1">
        <row r="20">
          <cell r="B20">
            <v>713482767.05999994</v>
          </cell>
        </row>
      </sheetData>
      <sheetData sheetId="6" refreshError="1">
        <row r="20">
          <cell r="B20">
            <v>689398080.57999992</v>
          </cell>
        </row>
      </sheetData>
      <sheetData sheetId="7" refreshError="1">
        <row r="20">
          <cell r="B20">
            <v>667845198.86000001</v>
          </cell>
        </row>
      </sheetData>
      <sheetData sheetId="8" refreshError="1">
        <row r="20">
          <cell r="B20">
            <v>645563393.92999995</v>
          </cell>
        </row>
      </sheetData>
      <sheetData sheetId="9" refreshError="1">
        <row r="20">
          <cell r="B20">
            <v>624078606.13</v>
          </cell>
        </row>
      </sheetData>
      <sheetData sheetId="10" refreshError="1">
        <row r="20">
          <cell r="B20">
            <v>605991024.37</v>
          </cell>
        </row>
      </sheetData>
      <sheetData sheetId="11" refreshError="1">
        <row r="20">
          <cell r="B20">
            <v>586003873.80000007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Dec"/>
      <sheetName val="JDec"/>
      <sheetName val="JaDec"/>
      <sheetName val="JanDec"/>
      <sheetName val="Janec"/>
      <sheetName val="Janc"/>
      <sheetName val="Ja"/>
      <sheetName val="J"/>
      <sheetName val=""/>
      <sheetName val="f"/>
      <sheetName val="fe"/>
      <sheetName val="feb"/>
    </sheetNames>
    <sheetDataSet>
      <sheetData sheetId="0" refreshError="1">
        <row r="20">
          <cell r="B20">
            <v>566128617.67999995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Fe"/>
      <sheetName val="F"/>
      <sheetName val=""/>
      <sheetName val="m"/>
      <sheetName val="ma"/>
      <sheetName val="a"/>
      <sheetName val="ap"/>
      <sheetName val="j"/>
      <sheetName val="ju"/>
      <sheetName val="au"/>
      <sheetName val="s"/>
      <sheetName val="se"/>
      <sheetName val="o"/>
      <sheetName val="oc"/>
      <sheetName val="n"/>
      <sheetName val="No"/>
      <sheetName val="d"/>
      <sheetName val="de"/>
      <sheetName val="ja"/>
    </sheetNames>
    <sheetDataSet>
      <sheetData sheetId="0" refreshError="1"/>
      <sheetData sheetId="1" refreshError="1">
        <row r="20">
          <cell r="B20">
            <v>547776917.2299999</v>
          </cell>
        </row>
      </sheetData>
      <sheetData sheetId="2" refreshError="1">
        <row r="20">
          <cell r="B20">
            <v>526478514.30000001</v>
          </cell>
        </row>
      </sheetData>
      <sheetData sheetId="3" refreshError="1">
        <row r="20">
          <cell r="B20">
            <v>507326576.75999999</v>
          </cell>
        </row>
      </sheetData>
      <sheetData sheetId="4" refreshError="1">
        <row r="20">
          <cell r="B20">
            <v>490861719.16000003</v>
          </cell>
        </row>
      </sheetData>
      <sheetData sheetId="5" refreshError="1">
        <row r="20">
          <cell r="B20">
            <v>471040981.88</v>
          </cell>
        </row>
      </sheetData>
      <sheetData sheetId="6" refreshError="1">
        <row r="20">
          <cell r="B20">
            <v>453036735.19</v>
          </cell>
        </row>
      </sheetData>
      <sheetData sheetId="7" refreshError="1">
        <row r="20">
          <cell r="B20">
            <v>436044472.88999999</v>
          </cell>
        </row>
      </sheetData>
      <sheetData sheetId="8" refreshError="1">
        <row r="20">
          <cell r="B20">
            <v>419675932.75999999</v>
          </cell>
        </row>
      </sheetData>
      <sheetData sheetId="9" refreshError="1">
        <row r="20">
          <cell r="B20">
            <v>403201787.61000001</v>
          </cell>
        </row>
      </sheetData>
      <sheetData sheetId="10" refreshError="1">
        <row r="20">
          <cell r="B20">
            <v>386924183.21000004</v>
          </cell>
        </row>
      </sheetData>
      <sheetData sheetId="11" refreshError="1">
        <row r="20">
          <cell r="B20">
            <v>370201584.74000001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Ja"/>
      <sheetName val="J"/>
      <sheetName val=""/>
      <sheetName val="f"/>
      <sheetName val="fe"/>
      <sheetName val="m"/>
      <sheetName val="ma"/>
      <sheetName val="a"/>
      <sheetName val="My"/>
      <sheetName val="y"/>
      <sheetName val="jy"/>
      <sheetName val="Au"/>
      <sheetName val="s"/>
      <sheetName val="se"/>
      <sheetName val="N"/>
      <sheetName val="No"/>
      <sheetName val="D"/>
      <sheetName val="De"/>
    </sheetNames>
    <sheetDataSet>
      <sheetData sheetId="0" refreshError="1">
        <row r="20">
          <cell r="B20">
            <v>354708047.28999996</v>
          </cell>
        </row>
      </sheetData>
      <sheetData sheetId="1" refreshError="1">
        <row r="20">
          <cell r="B20">
            <v>340210383.09999996</v>
          </cell>
        </row>
      </sheetData>
      <sheetData sheetId="2" refreshError="1">
        <row r="20">
          <cell r="B20">
            <v>321788201.31</v>
          </cell>
        </row>
      </sheetData>
      <sheetData sheetId="3" refreshError="1">
        <row r="20">
          <cell r="B20">
            <v>305639554.02999997</v>
          </cell>
        </row>
      </sheetData>
      <sheetData sheetId="4" refreshError="1">
        <row r="20">
          <cell r="B20">
            <v>291240169.13999999</v>
          </cell>
        </row>
      </sheetData>
      <sheetData sheetId="5" refreshError="1">
        <row r="20">
          <cell r="B20">
            <v>275610552.36000001</v>
          </cell>
        </row>
      </sheetData>
      <sheetData sheetId="6" refreshError="1">
        <row r="20">
          <cell r="B20">
            <v>261752101.29000002</v>
          </cell>
        </row>
      </sheetData>
      <sheetData sheetId="7" refreshError="1">
        <row r="20">
          <cell r="B20">
            <v>248039421.88999999</v>
          </cell>
        </row>
      </sheetData>
      <sheetData sheetId="8" refreshError="1">
        <row r="20">
          <cell r="B20">
            <v>235322459.09999999</v>
          </cell>
        </row>
      </sheetData>
      <sheetData sheetId="9" refreshError="1">
        <row r="20">
          <cell r="B20">
            <v>223416686.02000001</v>
          </cell>
        </row>
      </sheetData>
      <sheetData sheetId="10" refreshError="1">
        <row r="20">
          <cell r="B20">
            <v>211559127.68000001</v>
          </cell>
        </row>
      </sheetData>
      <sheetData sheetId="11" refreshError="1">
        <row r="20">
          <cell r="B20">
            <v>199945147.45000002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s>
    <sheetDataSet>
      <sheetData sheetId="0" refreshError="1">
        <row r="20">
          <cell r="B20">
            <v>188377193.48000002</v>
          </cell>
        </row>
      </sheetData>
      <sheetData sheetId="1" refreshError="1">
        <row r="20">
          <cell r="B20">
            <v>177482636.40999997</v>
          </cell>
        </row>
      </sheetData>
      <sheetData sheetId="2" refreshError="1">
        <row r="20">
          <cell r="B20">
            <v>165468198.25999999</v>
          </cell>
        </row>
      </sheetData>
      <sheetData sheetId="3" refreshError="1">
        <row r="20">
          <cell r="B20">
            <v>154943721.32999998</v>
          </cell>
        </row>
      </sheetData>
      <sheetData sheetId="4" refreshError="1">
        <row r="20">
          <cell r="B20">
            <v>144531429.46000001</v>
          </cell>
        </row>
      </sheetData>
      <sheetData sheetId="5" refreshError="1">
        <row r="20">
          <cell r="B20">
            <v>134809543.18000001</v>
          </cell>
        </row>
      </sheetData>
      <sheetData sheetId="6" refreshError="1">
        <row r="20">
          <cell r="B20">
            <v>125985006.12</v>
          </cell>
        </row>
      </sheetData>
      <sheetData sheetId="7" refreshError="1">
        <row r="20">
          <cell r="B20">
            <v>116896799.59</v>
          </cell>
        </row>
      </sheetData>
      <sheetData sheetId="8" refreshError="1">
        <row r="20">
          <cell r="B20">
            <v>108398332.11</v>
          </cell>
        </row>
      </sheetData>
      <sheetData sheetId="9" refreshError="1">
        <row r="20">
          <cell r="B20">
            <v>100197855.31999999</v>
          </cell>
        </row>
      </sheetData>
      <sheetData sheetId="10" refreshError="1">
        <row r="20">
          <cell r="B20">
            <v>92712329.349999994</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r"/>
      <sheetName val="May"/>
      <sheetName val="Jun"/>
      <sheetName val="Jul"/>
      <sheetName val="Aug"/>
      <sheetName val="Sep"/>
      <sheetName val="Oct"/>
      <sheetName val="Nov"/>
      <sheetName val="Dec"/>
      <sheetName val="MApr"/>
      <sheetName val="MaApr"/>
      <sheetName val="MayApr"/>
      <sheetName val="Ma"/>
      <sheetName val="M"/>
      <sheetName val="Ju"/>
      <sheetName val="J"/>
      <sheetName val=""/>
      <sheetName val="A"/>
      <sheetName val="Au"/>
      <sheetName val="S"/>
      <sheetName val="Se"/>
      <sheetName val="Oc"/>
      <sheetName val="O"/>
      <sheetName val="n"/>
      <sheetName val="no"/>
      <sheetName val="d"/>
      <sheetName val="de"/>
    </sheetNames>
    <sheetDataSet>
      <sheetData sheetId="0" refreshError="1">
        <row r="17">
          <cell r="B17">
            <v>1114498911.8699999</v>
          </cell>
        </row>
      </sheetData>
      <sheetData sheetId="1" refreshError="1">
        <row r="17">
          <cell r="B17">
            <v>1080976921.74</v>
          </cell>
        </row>
      </sheetData>
      <sheetData sheetId="2" refreshError="1">
        <row r="17">
          <cell r="B17">
            <v>1046613729.9400001</v>
          </cell>
        </row>
      </sheetData>
      <sheetData sheetId="3" refreshError="1">
        <row r="17">
          <cell r="B17">
            <v>1013904285.67</v>
          </cell>
        </row>
      </sheetData>
      <sheetData sheetId="4" refreshError="1">
        <row r="17">
          <cell r="B17">
            <v>984503409.01999998</v>
          </cell>
        </row>
      </sheetData>
      <sheetData sheetId="5" refreshError="1">
        <row r="17">
          <cell r="B17">
            <v>955345782.20000005</v>
          </cell>
        </row>
      </sheetData>
      <sheetData sheetId="6" refreshError="1">
        <row r="17">
          <cell r="B17">
            <v>925214931.57000005</v>
          </cell>
        </row>
      </sheetData>
      <sheetData sheetId="7" refreshError="1">
        <row r="17">
          <cell r="B17">
            <v>899851112.74000001</v>
          </cell>
        </row>
      </sheetData>
      <sheetData sheetId="8" refreshError="1">
        <row r="17">
          <cell r="B17">
            <v>873264432.17999995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8A"/>
      <sheetName val="WOART-14 Certificate Trends"/>
    </sheetNames>
    <sheetDataSet>
      <sheetData sheetId="0">
        <row r="4">
          <cell r="C4">
            <v>41060</v>
          </cell>
          <cell r="D4">
            <v>41029</v>
          </cell>
          <cell r="E4">
            <v>40999</v>
          </cell>
          <cell r="F4">
            <v>40968</v>
          </cell>
          <cell r="G4">
            <v>40939</v>
          </cell>
          <cell r="H4">
            <v>40908</v>
          </cell>
          <cell r="I4">
            <v>40877</v>
          </cell>
          <cell r="J4">
            <v>40847</v>
          </cell>
          <cell r="K4">
            <v>40816</v>
          </cell>
          <cell r="L4">
            <v>40786</v>
          </cell>
          <cell r="M4">
            <v>40755</v>
          </cell>
          <cell r="N4">
            <v>40724</v>
          </cell>
          <cell r="O4">
            <v>40694</v>
          </cell>
          <cell r="P4">
            <v>40663</v>
          </cell>
          <cell r="Q4">
            <v>40633</v>
          </cell>
          <cell r="R4">
            <v>40602</v>
          </cell>
          <cell r="S4">
            <v>40574</v>
          </cell>
          <cell r="T4">
            <v>40543</v>
          </cell>
          <cell r="U4">
            <v>40512</v>
          </cell>
          <cell r="V4">
            <v>40482</v>
          </cell>
          <cell r="W4">
            <v>40451</v>
          </cell>
          <cell r="X4">
            <v>40421</v>
          </cell>
          <cell r="Y4">
            <v>40390</v>
          </cell>
          <cell r="Z4">
            <v>40359</v>
          </cell>
          <cell r="AA4">
            <v>40329</v>
          </cell>
          <cell r="AB4">
            <v>40298</v>
          </cell>
          <cell r="AC4">
            <v>40268</v>
          </cell>
          <cell r="AD4">
            <v>40237</v>
          </cell>
          <cell r="AE4">
            <v>40209</v>
          </cell>
          <cell r="AF4">
            <v>40178</v>
          </cell>
          <cell r="AG4">
            <v>40147</v>
          </cell>
          <cell r="AH4">
            <v>40117</v>
          </cell>
          <cell r="AI4">
            <v>40086</v>
          </cell>
          <cell r="AJ4">
            <v>40056</v>
          </cell>
          <cell r="AK4">
            <v>40025</v>
          </cell>
          <cell r="AL4">
            <v>39994</v>
          </cell>
          <cell r="AM4">
            <v>39964</v>
          </cell>
          <cell r="AN4">
            <v>39933</v>
          </cell>
          <cell r="AO4">
            <v>39903</v>
          </cell>
          <cell r="AP4">
            <v>39872</v>
          </cell>
          <cell r="AQ4">
            <v>39844</v>
          </cell>
          <cell r="AR4">
            <v>39813</v>
          </cell>
          <cell r="AS4">
            <v>39782</v>
          </cell>
          <cell r="AT4">
            <v>39752</v>
          </cell>
          <cell r="AU4">
            <v>39721</v>
          </cell>
          <cell r="AV4">
            <v>39691</v>
          </cell>
          <cell r="AW4">
            <v>39660</v>
          </cell>
          <cell r="AX4">
            <v>39629</v>
          </cell>
          <cell r="AY4">
            <v>39599</v>
          </cell>
          <cell r="AZ4">
            <v>39568</v>
          </cell>
        </row>
        <row r="5">
          <cell r="C5">
            <v>1170588000</v>
          </cell>
          <cell r="D5">
            <v>1170588000</v>
          </cell>
          <cell r="E5">
            <v>1170588000</v>
          </cell>
          <cell r="F5">
            <v>1170588000</v>
          </cell>
          <cell r="G5">
            <v>1170588000</v>
          </cell>
          <cell r="H5">
            <v>1170588000</v>
          </cell>
          <cell r="I5">
            <v>1170588000</v>
          </cell>
          <cell r="J5">
            <v>1170588000</v>
          </cell>
          <cell r="K5">
            <v>1170588000</v>
          </cell>
          <cell r="L5">
            <v>1170588000</v>
          </cell>
          <cell r="M5">
            <v>1170588000</v>
          </cell>
          <cell r="N5">
            <v>1170588000</v>
          </cell>
          <cell r="O5">
            <v>1170588000</v>
          </cell>
          <cell r="P5">
            <v>1170588000</v>
          </cell>
          <cell r="Q5">
            <v>1170588000</v>
          </cell>
          <cell r="R5">
            <v>1170588000</v>
          </cell>
          <cell r="S5">
            <v>1170588000</v>
          </cell>
          <cell r="T5">
            <v>1170588000</v>
          </cell>
          <cell r="U5">
            <v>1170588000</v>
          </cell>
          <cell r="V5">
            <v>1170588000</v>
          </cell>
          <cell r="W5">
            <v>1170588000</v>
          </cell>
          <cell r="X5">
            <v>1170588000</v>
          </cell>
          <cell r="Y5">
            <v>1170588000</v>
          </cell>
          <cell r="Z5">
            <v>1170588000</v>
          </cell>
          <cell r="AA5">
            <v>1170588000</v>
          </cell>
          <cell r="AB5">
            <v>1170588000</v>
          </cell>
          <cell r="AC5">
            <v>1170588000</v>
          </cell>
          <cell r="AD5">
            <v>1170588000</v>
          </cell>
          <cell r="AE5">
            <v>1170588000</v>
          </cell>
          <cell r="AF5">
            <v>1170588000</v>
          </cell>
          <cell r="AG5">
            <v>1170588000</v>
          </cell>
          <cell r="AH5">
            <v>1170588000</v>
          </cell>
          <cell r="AI5">
            <v>1170588000</v>
          </cell>
          <cell r="AJ5">
            <v>1170588000</v>
          </cell>
          <cell r="AK5">
            <v>1170588000</v>
          </cell>
          <cell r="AL5">
            <v>1170588000</v>
          </cell>
          <cell r="AM5">
            <v>1170588000</v>
          </cell>
          <cell r="AN5">
            <v>1170588000</v>
          </cell>
          <cell r="AO5">
            <v>1170588000</v>
          </cell>
          <cell r="AP5">
            <v>1170588000</v>
          </cell>
          <cell r="AQ5">
            <v>1170588000</v>
          </cell>
          <cell r="AR5">
            <v>1170588000</v>
          </cell>
          <cell r="AS5">
            <v>1170588000</v>
          </cell>
          <cell r="AT5">
            <v>1170588000</v>
          </cell>
          <cell r="AU5">
            <v>1170588000</v>
          </cell>
          <cell r="AV5">
            <v>1170588000</v>
          </cell>
          <cell r="AW5">
            <v>1170588000</v>
          </cell>
          <cell r="AX5">
            <v>1170588000</v>
          </cell>
          <cell r="AY5">
            <v>1170588000</v>
          </cell>
          <cell r="AZ5">
            <v>1170588000</v>
          </cell>
        </row>
        <row r="6">
          <cell r="C6">
            <v>111103061.77</v>
          </cell>
          <cell r="D6">
            <v>9363828.8500000089</v>
          </cell>
          <cell r="E6">
            <v>10405311.430000007</v>
          </cell>
          <cell r="F6">
            <v>10100810.220000014</v>
          </cell>
          <cell r="G6">
            <v>11248418.949999988</v>
          </cell>
          <cell r="H6">
            <v>10606448.109999985</v>
          </cell>
          <cell r="I6">
            <v>11027475.069999993</v>
          </cell>
          <cell r="J6">
            <v>12020467.340000004</v>
          </cell>
          <cell r="K6">
            <v>12495327.149999976</v>
          </cell>
          <cell r="L6">
            <v>14020957.789999992</v>
          </cell>
          <cell r="M6">
            <v>12672948.549999982</v>
          </cell>
          <cell r="N6">
            <v>14216861.75999999</v>
          </cell>
          <cell r="O6">
            <v>14544206.729999989</v>
          </cell>
          <cell r="P6">
            <v>14224054.24000001</v>
          </cell>
          <cell r="Q6">
            <v>17099786.289999992</v>
          </cell>
          <cell r="R6">
            <v>16365955.650000036</v>
          </cell>
          <cell r="S6">
            <v>16913464.098055601</v>
          </cell>
          <cell r="T6">
            <v>16653805.567055583</v>
          </cell>
          <cell r="U6">
            <v>17481656.956055582</v>
          </cell>
          <cell r="V6">
            <v>17865188.805055618</v>
          </cell>
          <cell r="W6">
            <v>19215428.88905561</v>
          </cell>
          <cell r="X6">
            <v>20060235.840000033</v>
          </cell>
          <cell r="Y6">
            <v>19429123.680000007</v>
          </cell>
          <cell r="Z6">
            <v>21666506.539999962</v>
          </cell>
          <cell r="AA6">
            <v>19363036.620000005</v>
          </cell>
          <cell r="AB6">
            <v>22789688.819999993</v>
          </cell>
          <cell r="AC6">
            <v>25854439.889999986</v>
          </cell>
          <cell r="AD6">
            <v>21654415.789999962</v>
          </cell>
          <cell r="AE6">
            <v>21006078.470000029</v>
          </cell>
          <cell r="AF6">
            <v>22039399.039999843</v>
          </cell>
          <cell r="AG6">
            <v>21926915.379999876</v>
          </cell>
          <cell r="AH6">
            <v>23497945.049999952</v>
          </cell>
          <cell r="AI6">
            <v>23676929.789999843</v>
          </cell>
          <cell r="AJ6">
            <v>23676869.340000033</v>
          </cell>
          <cell r="AK6">
            <v>26215585.179999948</v>
          </cell>
          <cell r="AL6">
            <v>26739960.499999881</v>
          </cell>
          <cell r="AM6">
            <v>23827441.590000033</v>
          </cell>
          <cell r="AN6">
            <v>26407217.757500052</v>
          </cell>
          <cell r="AO6">
            <v>27995971.735049963</v>
          </cell>
          <cell r="AP6">
            <v>25786652.027449965</v>
          </cell>
          <cell r="AQ6">
            <v>26905588.417905569</v>
          </cell>
          <cell r="AR6">
            <v>26187880.352699995</v>
          </cell>
          <cell r="AS6">
            <v>24983361.549999952</v>
          </cell>
          <cell r="AT6">
            <v>29678887.870000005</v>
          </cell>
          <cell r="AU6">
            <v>28720262.410000086</v>
          </cell>
          <cell r="AV6">
            <v>28959863.5</v>
          </cell>
          <cell r="AW6">
            <v>32218802.609999895</v>
          </cell>
          <cell r="AX6">
            <v>36101754.719999984</v>
          </cell>
          <cell r="AY6">
            <v>36763910.484058678</v>
          </cell>
          <cell r="AZ6">
            <v>66807810.812504441</v>
          </cell>
        </row>
        <row r="7">
          <cell r="C7">
            <v>111103061.77</v>
          </cell>
          <cell r="D7">
            <v>111103061.77</v>
          </cell>
          <cell r="E7">
            <v>120466890.62</v>
          </cell>
          <cell r="F7">
            <v>130872202.05</v>
          </cell>
          <cell r="G7">
            <v>140973012.27000001</v>
          </cell>
          <cell r="H7">
            <v>152221431.22</v>
          </cell>
          <cell r="I7">
            <v>162827879.33000001</v>
          </cell>
          <cell r="J7">
            <v>173855354.40000001</v>
          </cell>
          <cell r="K7">
            <v>185875821.74000001</v>
          </cell>
          <cell r="L7">
            <v>198371148.88999999</v>
          </cell>
          <cell r="M7">
            <v>212392106.68000001</v>
          </cell>
          <cell r="N7">
            <v>225065055.22999999</v>
          </cell>
          <cell r="O7">
            <v>239281916.99000001</v>
          </cell>
          <cell r="P7">
            <v>253826123.72</v>
          </cell>
          <cell r="Q7">
            <v>268050177.96000001</v>
          </cell>
          <cell r="R7">
            <v>285149964.25</v>
          </cell>
          <cell r="S7">
            <v>301515919.89905602</v>
          </cell>
          <cell r="T7">
            <v>318429383.99805558</v>
          </cell>
          <cell r="U7">
            <v>335083189.56705558</v>
          </cell>
          <cell r="V7">
            <v>352564846.52605557</v>
          </cell>
          <cell r="W7">
            <v>370430035.33505559</v>
          </cell>
          <cell r="X7">
            <v>389645464.22905558</v>
          </cell>
          <cell r="Y7">
            <v>409705700.06905562</v>
          </cell>
          <cell r="Z7">
            <v>429134823.7370556</v>
          </cell>
          <cell r="AA7">
            <v>450801330.29105562</v>
          </cell>
          <cell r="AB7">
            <v>470164366.91505563</v>
          </cell>
          <cell r="AC7">
            <v>492954055.73805565</v>
          </cell>
          <cell r="AD7">
            <v>518808495.62805563</v>
          </cell>
          <cell r="AE7">
            <v>540462911.41805565</v>
          </cell>
          <cell r="AF7">
            <v>561468989.88805568</v>
          </cell>
          <cell r="AG7">
            <v>583508388.92805564</v>
          </cell>
          <cell r="AH7">
            <v>605435304.30805564</v>
          </cell>
          <cell r="AI7">
            <v>628933249.35805559</v>
          </cell>
          <cell r="AJ7">
            <v>652610179.14805555</v>
          </cell>
          <cell r="AK7">
            <v>676287048.48805559</v>
          </cell>
          <cell r="AL7">
            <v>702502633.66805553</v>
          </cell>
          <cell r="AM7">
            <v>729242594.16805553</v>
          </cell>
          <cell r="AN7">
            <v>753070035.75805557</v>
          </cell>
          <cell r="AO7">
            <v>779477253.51805556</v>
          </cell>
          <cell r="AP7">
            <v>807473225.24805558</v>
          </cell>
          <cell r="AQ7">
            <v>833259877.27805555</v>
          </cell>
          <cell r="AR7">
            <v>860165465.69805551</v>
          </cell>
          <cell r="AS7">
            <v>886353346.04805553</v>
          </cell>
          <cell r="AT7">
            <v>911336707.59805548</v>
          </cell>
          <cell r="AU7">
            <v>941015595.46805549</v>
          </cell>
          <cell r="AV7">
            <v>969735857.87805545</v>
          </cell>
          <cell r="AW7">
            <v>998695721.37805545</v>
          </cell>
          <cell r="AX7">
            <v>1030914523.9880555</v>
          </cell>
          <cell r="AY7">
            <v>1067016278.7080555</v>
          </cell>
          <cell r="AZ7">
            <v>1103780189.1980555</v>
          </cell>
        </row>
        <row r="9">
          <cell r="C9">
            <v>266000000</v>
          </cell>
          <cell r="D9">
            <v>266000000</v>
          </cell>
          <cell r="E9">
            <v>266000000</v>
          </cell>
          <cell r="F9">
            <v>266000000</v>
          </cell>
          <cell r="G9">
            <v>266000000</v>
          </cell>
          <cell r="H9">
            <v>266000000</v>
          </cell>
          <cell r="I9">
            <v>266000000</v>
          </cell>
          <cell r="J9">
            <v>266000000</v>
          </cell>
          <cell r="K9">
            <v>266000000</v>
          </cell>
          <cell r="L9">
            <v>266000000</v>
          </cell>
          <cell r="M9">
            <v>266000000</v>
          </cell>
          <cell r="N9">
            <v>266000000</v>
          </cell>
          <cell r="O9">
            <v>266000000</v>
          </cell>
          <cell r="P9">
            <v>266000000</v>
          </cell>
          <cell r="Q9">
            <v>266000000</v>
          </cell>
          <cell r="R9">
            <v>266000000</v>
          </cell>
          <cell r="S9">
            <v>266000000</v>
          </cell>
          <cell r="T9">
            <v>266000000</v>
          </cell>
          <cell r="U9">
            <v>266000000</v>
          </cell>
          <cell r="V9">
            <v>266000000</v>
          </cell>
          <cell r="W9">
            <v>266000000</v>
          </cell>
          <cell r="X9">
            <v>266000000</v>
          </cell>
          <cell r="Y9">
            <v>266000000</v>
          </cell>
          <cell r="Z9">
            <v>266000000</v>
          </cell>
          <cell r="AA9">
            <v>266000000</v>
          </cell>
          <cell r="AB9">
            <v>266000000</v>
          </cell>
          <cell r="AC9">
            <v>266000000</v>
          </cell>
          <cell r="AD9">
            <v>266000000</v>
          </cell>
          <cell r="AE9">
            <v>266000000</v>
          </cell>
          <cell r="AF9">
            <v>266000000</v>
          </cell>
          <cell r="AG9">
            <v>266000000</v>
          </cell>
          <cell r="AH9">
            <v>266000000</v>
          </cell>
          <cell r="AI9">
            <v>266000000</v>
          </cell>
          <cell r="AJ9">
            <v>266000000</v>
          </cell>
          <cell r="AK9">
            <v>266000000</v>
          </cell>
          <cell r="AL9">
            <v>266000000</v>
          </cell>
          <cell r="AM9">
            <v>266000000</v>
          </cell>
          <cell r="AN9">
            <v>266000000</v>
          </cell>
          <cell r="AO9">
            <v>266000000</v>
          </cell>
          <cell r="AP9">
            <v>266000000</v>
          </cell>
          <cell r="AQ9">
            <v>266000000</v>
          </cell>
          <cell r="AR9">
            <v>266000000</v>
          </cell>
          <cell r="AS9">
            <v>266000000</v>
          </cell>
          <cell r="AT9">
            <v>266000000</v>
          </cell>
          <cell r="AU9">
            <v>266000000</v>
          </cell>
          <cell r="AV9">
            <v>266000000</v>
          </cell>
          <cell r="AW9">
            <v>266000000</v>
          </cell>
          <cell r="AX9">
            <v>266000000</v>
          </cell>
          <cell r="AY9">
            <v>266000000</v>
          </cell>
          <cell r="AZ9">
            <v>266000000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6748707.5999999531</v>
          </cell>
          <cell r="AT10">
            <v>29678887.870000005</v>
          </cell>
          <cell r="AU10">
            <v>28720262.410000086</v>
          </cell>
          <cell r="AV10">
            <v>28959863.5</v>
          </cell>
          <cell r="AW10">
            <v>32218802.609999895</v>
          </cell>
          <cell r="AX10">
            <v>36101754.719999984</v>
          </cell>
          <cell r="AY10">
            <v>36763910.484058678</v>
          </cell>
          <cell r="AZ10">
            <v>66807810.812504441</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4.6566128730773926E-8</v>
          </cell>
          <cell r="AT11">
            <v>6748707.599999994</v>
          </cell>
          <cell r="AU11">
            <v>36427595.469999917</v>
          </cell>
          <cell r="AV11">
            <v>65147857.879999995</v>
          </cell>
          <cell r="AW11">
            <v>94107721.3800001</v>
          </cell>
          <cell r="AX11">
            <v>126326523.99000002</v>
          </cell>
          <cell r="AY11">
            <v>162428278.70343688</v>
          </cell>
          <cell r="AZ11">
            <v>199192189.18749556</v>
          </cell>
        </row>
        <row r="13">
          <cell r="C13">
            <v>336000000</v>
          </cell>
          <cell r="D13">
            <v>336000000</v>
          </cell>
          <cell r="E13">
            <v>336000000</v>
          </cell>
          <cell r="F13">
            <v>336000000</v>
          </cell>
          <cell r="G13">
            <v>336000000</v>
          </cell>
          <cell r="H13">
            <v>336000000</v>
          </cell>
          <cell r="I13">
            <v>336000000</v>
          </cell>
          <cell r="J13">
            <v>336000000</v>
          </cell>
          <cell r="K13">
            <v>336000000</v>
          </cell>
          <cell r="L13">
            <v>336000000</v>
          </cell>
          <cell r="M13">
            <v>336000000</v>
          </cell>
          <cell r="N13">
            <v>336000000</v>
          </cell>
          <cell r="O13">
            <v>336000000</v>
          </cell>
          <cell r="P13">
            <v>336000000</v>
          </cell>
          <cell r="Q13">
            <v>336000000</v>
          </cell>
          <cell r="R13">
            <v>336000000</v>
          </cell>
          <cell r="S13">
            <v>336000000</v>
          </cell>
          <cell r="T13">
            <v>336000000</v>
          </cell>
          <cell r="U13">
            <v>336000000</v>
          </cell>
          <cell r="V13">
            <v>336000000</v>
          </cell>
          <cell r="W13">
            <v>336000000</v>
          </cell>
          <cell r="X13">
            <v>336000000</v>
          </cell>
          <cell r="Y13">
            <v>336000000</v>
          </cell>
          <cell r="Z13">
            <v>336000000</v>
          </cell>
          <cell r="AA13">
            <v>336000000</v>
          </cell>
          <cell r="AB13">
            <v>336000000</v>
          </cell>
          <cell r="AC13">
            <v>336000000</v>
          </cell>
          <cell r="AD13">
            <v>336000000</v>
          </cell>
          <cell r="AE13">
            <v>336000000</v>
          </cell>
          <cell r="AF13">
            <v>336000000</v>
          </cell>
          <cell r="AG13">
            <v>336000000</v>
          </cell>
          <cell r="AH13">
            <v>336000000</v>
          </cell>
          <cell r="AI13">
            <v>336000000</v>
          </cell>
          <cell r="AJ13">
            <v>336000000</v>
          </cell>
          <cell r="AK13">
            <v>336000000</v>
          </cell>
          <cell r="AL13">
            <v>336000000</v>
          </cell>
          <cell r="AM13">
            <v>336000000</v>
          </cell>
          <cell r="AN13">
            <v>336000000</v>
          </cell>
          <cell r="AO13">
            <v>336000000</v>
          </cell>
          <cell r="AP13">
            <v>336000000</v>
          </cell>
          <cell r="AQ13">
            <v>336000000</v>
          </cell>
          <cell r="AR13">
            <v>336000000</v>
          </cell>
          <cell r="AS13">
            <v>336000000</v>
          </cell>
          <cell r="AT13">
            <v>336000000</v>
          </cell>
          <cell r="AU13">
            <v>336000000</v>
          </cell>
          <cell r="AV13">
            <v>336000000</v>
          </cell>
          <cell r="AW13">
            <v>336000000</v>
          </cell>
          <cell r="AX13">
            <v>336000000</v>
          </cell>
          <cell r="AY13">
            <v>336000000</v>
          </cell>
          <cell r="AZ13">
            <v>336000000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-3.3527612686157227E-8</v>
          </cell>
          <cell r="T14">
            <v>-3.3527612686157227E-8</v>
          </cell>
          <cell r="U14">
            <v>0</v>
          </cell>
          <cell r="V14">
            <v>0</v>
          </cell>
          <cell r="W14">
            <v>0</v>
          </cell>
          <cell r="X14">
            <v>0</v>
          </cell>
          <cell r="Y14">
            <v>0</v>
          </cell>
          <cell r="Z14">
            <v>0</v>
          </cell>
          <cell r="AA14">
            <v>0</v>
          </cell>
          <cell r="AB14">
            <v>0</v>
          </cell>
          <cell r="AC14">
            <v>0</v>
          </cell>
          <cell r="AD14">
            <v>0</v>
          </cell>
          <cell r="AE14">
            <v>0</v>
          </cell>
          <cell r="AF14">
            <v>14920388.93</v>
          </cell>
          <cell r="AG14">
            <v>21926915.379999876</v>
          </cell>
          <cell r="AH14">
            <v>23497945.049999952</v>
          </cell>
          <cell r="AI14">
            <v>23676929.789999843</v>
          </cell>
          <cell r="AJ14">
            <v>23676869.340000033</v>
          </cell>
          <cell r="AK14">
            <v>26215585.179999948</v>
          </cell>
          <cell r="AL14">
            <v>26739960.499999881</v>
          </cell>
          <cell r="AM14">
            <v>23827441.590000033</v>
          </cell>
          <cell r="AN14">
            <v>26407217.757500052</v>
          </cell>
          <cell r="AO14">
            <v>27995971.735049963</v>
          </cell>
          <cell r="AP14">
            <v>25786652.027449965</v>
          </cell>
          <cell r="AQ14">
            <v>26905588.417905569</v>
          </cell>
          <cell r="AR14">
            <v>26187880.352699995</v>
          </cell>
          <cell r="AS14">
            <v>18234653.949999999</v>
          </cell>
          <cell r="AT14">
            <v>0</v>
          </cell>
          <cell r="AU14">
            <v>0</v>
          </cell>
          <cell r="AV14">
            <v>0</v>
          </cell>
          <cell r="AW14">
            <v>0</v>
          </cell>
          <cell r="AX14">
            <v>0</v>
          </cell>
          <cell r="AY14">
            <v>0</v>
          </cell>
          <cell r="AZ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-3.3527612686157227E-8</v>
          </cell>
          <cell r="T15">
            <v>-3.3527612686157227E-8</v>
          </cell>
          <cell r="U15">
            <v>0</v>
          </cell>
          <cell r="V15">
            <v>0</v>
          </cell>
          <cell r="W15">
            <v>0</v>
          </cell>
          <cell r="X15">
            <v>0</v>
          </cell>
          <cell r="Y15">
            <v>0</v>
          </cell>
          <cell r="Z15">
            <v>0</v>
          </cell>
          <cell r="AA15">
            <v>0</v>
          </cell>
          <cell r="AB15">
            <v>0</v>
          </cell>
          <cell r="AC15">
            <v>0</v>
          </cell>
          <cell r="AD15">
            <v>0</v>
          </cell>
          <cell r="AE15">
            <v>0</v>
          </cell>
          <cell r="AF15">
            <v>0</v>
          </cell>
          <cell r="AG15">
            <v>14920388.930000126</v>
          </cell>
          <cell r="AH15">
            <v>36847304.310000047</v>
          </cell>
          <cell r="AI15">
            <v>60345249.360000119</v>
          </cell>
          <cell r="AJ15">
            <v>84022179.149999961</v>
          </cell>
          <cell r="AK15">
            <v>107699048.49000005</v>
          </cell>
          <cell r="AL15">
            <v>133914633.67000011</v>
          </cell>
          <cell r="AM15">
            <v>160654594.16999999</v>
          </cell>
          <cell r="AN15">
            <v>184482035.76000002</v>
          </cell>
          <cell r="AO15">
            <v>210889253.51750007</v>
          </cell>
          <cell r="AP15">
            <v>238885225.25255004</v>
          </cell>
          <cell r="AQ15">
            <v>264671877.28209442</v>
          </cell>
          <cell r="AR15">
            <v>291577465.69730002</v>
          </cell>
          <cell r="AS15">
            <v>317765346.05000001</v>
          </cell>
          <cell r="AT15">
            <v>336000000</v>
          </cell>
          <cell r="AU15">
            <v>336000000</v>
          </cell>
          <cell r="AV15">
            <v>336000000</v>
          </cell>
          <cell r="AW15">
            <v>336000000</v>
          </cell>
          <cell r="AX15">
            <v>336000000</v>
          </cell>
          <cell r="AY15">
            <v>336000000</v>
          </cell>
          <cell r="AZ15">
            <v>336000000</v>
          </cell>
        </row>
        <row r="17">
          <cell r="C17">
            <v>210000000</v>
          </cell>
          <cell r="D17">
            <v>210000000</v>
          </cell>
          <cell r="E17">
            <v>210000000</v>
          </cell>
          <cell r="F17">
            <v>210000000</v>
          </cell>
          <cell r="G17">
            <v>210000000</v>
          </cell>
          <cell r="H17">
            <v>210000000</v>
          </cell>
          <cell r="I17">
            <v>210000000</v>
          </cell>
          <cell r="J17">
            <v>210000000</v>
          </cell>
          <cell r="K17">
            <v>210000000</v>
          </cell>
          <cell r="L17">
            <v>210000000</v>
          </cell>
          <cell r="M17">
            <v>210000000</v>
          </cell>
          <cell r="N17">
            <v>210000000</v>
          </cell>
          <cell r="O17">
            <v>210000000</v>
          </cell>
          <cell r="P17">
            <v>210000000</v>
          </cell>
          <cell r="Q17">
            <v>210000000</v>
          </cell>
          <cell r="R17">
            <v>210000000</v>
          </cell>
          <cell r="S17">
            <v>210000000</v>
          </cell>
          <cell r="T17">
            <v>210000000</v>
          </cell>
          <cell r="U17">
            <v>210000000</v>
          </cell>
          <cell r="V17">
            <v>210000000</v>
          </cell>
          <cell r="W17">
            <v>210000000</v>
          </cell>
          <cell r="X17">
            <v>210000000</v>
          </cell>
          <cell r="Y17">
            <v>210000000</v>
          </cell>
          <cell r="Z17">
            <v>210000000</v>
          </cell>
          <cell r="AA17">
            <v>210000000</v>
          </cell>
          <cell r="AB17">
            <v>210000000</v>
          </cell>
          <cell r="AC17">
            <v>210000000</v>
          </cell>
          <cell r="AD17">
            <v>210000000</v>
          </cell>
          <cell r="AE17">
            <v>210000000</v>
          </cell>
          <cell r="AF17">
            <v>210000000</v>
          </cell>
          <cell r="AG17">
            <v>210000000</v>
          </cell>
          <cell r="AH17">
            <v>210000000</v>
          </cell>
          <cell r="AI17">
            <v>210000000</v>
          </cell>
          <cell r="AJ17">
            <v>210000000</v>
          </cell>
          <cell r="AK17">
            <v>210000000</v>
          </cell>
          <cell r="AL17">
            <v>210000000</v>
          </cell>
          <cell r="AM17">
            <v>210000000</v>
          </cell>
          <cell r="AN17">
            <v>210000000</v>
          </cell>
          <cell r="AO17">
            <v>210000000</v>
          </cell>
          <cell r="AP17">
            <v>210000000</v>
          </cell>
          <cell r="AQ17">
            <v>210000000</v>
          </cell>
          <cell r="AR17">
            <v>210000000</v>
          </cell>
          <cell r="AS17">
            <v>210000000</v>
          </cell>
          <cell r="AT17">
            <v>210000000</v>
          </cell>
          <cell r="AU17">
            <v>210000000</v>
          </cell>
          <cell r="AV17">
            <v>210000000</v>
          </cell>
          <cell r="AW17">
            <v>210000000</v>
          </cell>
          <cell r="AX17">
            <v>210000000</v>
          </cell>
          <cell r="AY17">
            <v>210000000</v>
          </cell>
          <cell r="AZ17">
            <v>210000000</v>
          </cell>
        </row>
        <row r="18">
          <cell r="C18">
            <v>0</v>
          </cell>
          <cell r="D18">
            <v>0</v>
          </cell>
          <cell r="E18">
            <v>0</v>
          </cell>
          <cell r="F18">
            <v>0</v>
          </cell>
          <cell r="G18">
            <v>0</v>
          </cell>
          <cell r="H18">
            <v>0</v>
          </cell>
          <cell r="I18">
            <v>0</v>
          </cell>
          <cell r="J18">
            <v>0</v>
          </cell>
          <cell r="K18">
            <v>0</v>
          </cell>
          <cell r="L18">
            <v>0</v>
          </cell>
          <cell r="M18">
            <v>0</v>
          </cell>
          <cell r="N18">
            <v>0</v>
          </cell>
          <cell r="O18">
            <v>1482668.07</v>
          </cell>
          <cell r="P18">
            <v>9422874.5223855283</v>
          </cell>
          <cell r="Q18">
            <v>11327933.842714876</v>
          </cell>
          <cell r="R18">
            <v>10841800.096783489</v>
          </cell>
          <cell r="S18">
            <v>11204502.903906615</v>
          </cell>
          <cell r="T18">
            <v>11032489.399823787</v>
          </cell>
          <cell r="U18">
            <v>11580908.319063053</v>
          </cell>
          <cell r="V18">
            <v>11834983.060805308</v>
          </cell>
          <cell r="W18">
            <v>12729463.884282311</v>
          </cell>
          <cell r="X18">
            <v>13289115.187011823</v>
          </cell>
          <cell r="Y18">
            <v>12871028.277276646</v>
          </cell>
          <cell r="Z18">
            <v>14353206.202558152</v>
          </cell>
          <cell r="AA18">
            <v>12827248.234122265</v>
          </cell>
          <cell r="AB18">
            <v>15097270.196276722</v>
          </cell>
          <cell r="AC18">
            <v>17127546.930354487</v>
          </cell>
          <cell r="AD18">
            <v>14345196.580185277</v>
          </cell>
          <cell r="AE18">
            <v>13915698.670965107</v>
          </cell>
          <cell r="AF18">
            <v>4716063.4798106216</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1482668.6276144721</v>
          </cell>
          <cell r="Q19">
            <v>10905543.477285124</v>
          </cell>
          <cell r="R19">
            <v>22233477.53321651</v>
          </cell>
          <cell r="S19">
            <v>33075277.797484241</v>
          </cell>
          <cell r="T19">
            <v>44279780.830567069</v>
          </cell>
          <cell r="U19">
            <v>55312270.340327799</v>
          </cell>
          <cell r="V19">
            <v>66893178.75758554</v>
          </cell>
          <cell r="W19">
            <v>78728161.911108539</v>
          </cell>
          <cell r="X19">
            <v>91457625.88298817</v>
          </cell>
          <cell r="Y19">
            <v>104746741.14272335</v>
          </cell>
          <cell r="Z19">
            <v>117617769.49744186</v>
          </cell>
          <cell r="AA19">
            <v>131970975.90906127</v>
          </cell>
          <cell r="AB19">
            <v>144798224.14318353</v>
          </cell>
          <cell r="AC19">
            <v>159895494.33946025</v>
          </cell>
          <cell r="AD19">
            <v>177023041.26981473</v>
          </cell>
          <cell r="AE19">
            <v>191368237.84903491</v>
          </cell>
          <cell r="AF19">
            <v>205283936.52018937</v>
          </cell>
          <cell r="AG19">
            <v>210000000</v>
          </cell>
          <cell r="AH19">
            <v>210000000</v>
          </cell>
          <cell r="AI19">
            <v>210000000</v>
          </cell>
          <cell r="AJ19">
            <v>210000000</v>
          </cell>
          <cell r="AK19">
            <v>210000000</v>
          </cell>
          <cell r="AL19">
            <v>210000000</v>
          </cell>
          <cell r="AM19">
            <v>210000000</v>
          </cell>
          <cell r="AN19">
            <v>210000000</v>
          </cell>
          <cell r="AO19">
            <v>210000000</v>
          </cell>
          <cell r="AP19">
            <v>210000000</v>
          </cell>
          <cell r="AQ19">
            <v>210000000</v>
          </cell>
          <cell r="AR19">
            <v>210000000</v>
          </cell>
          <cell r="AS19">
            <v>210000000</v>
          </cell>
          <cell r="AT19">
            <v>210000000</v>
          </cell>
          <cell r="AU19">
            <v>210000000</v>
          </cell>
          <cell r="AV19">
            <v>210000000</v>
          </cell>
          <cell r="AW19">
            <v>210000000</v>
          </cell>
          <cell r="AX19">
            <v>210000000</v>
          </cell>
          <cell r="AY19">
            <v>210000000</v>
          </cell>
          <cell r="AZ19">
            <v>210000000</v>
          </cell>
        </row>
        <row r="21">
          <cell r="C21">
            <v>107000000</v>
          </cell>
          <cell r="D21">
            <v>107000000</v>
          </cell>
          <cell r="E21">
            <v>107000000</v>
          </cell>
          <cell r="F21">
            <v>107000000</v>
          </cell>
          <cell r="G21">
            <v>107000000</v>
          </cell>
          <cell r="H21">
            <v>107000000</v>
          </cell>
          <cell r="I21">
            <v>107000000</v>
          </cell>
          <cell r="J21">
            <v>107000000</v>
          </cell>
          <cell r="K21">
            <v>107000000</v>
          </cell>
          <cell r="L21">
            <v>107000000</v>
          </cell>
          <cell r="M21">
            <v>107000000</v>
          </cell>
          <cell r="N21">
            <v>107000000</v>
          </cell>
          <cell r="O21">
            <v>107000000</v>
          </cell>
          <cell r="P21">
            <v>107000000</v>
          </cell>
          <cell r="Q21">
            <v>107000000</v>
          </cell>
          <cell r="R21">
            <v>107000000</v>
          </cell>
          <cell r="S21">
            <v>107000000</v>
          </cell>
          <cell r="T21">
            <v>107000000</v>
          </cell>
          <cell r="U21">
            <v>107000000</v>
          </cell>
          <cell r="V21">
            <v>107000000</v>
          </cell>
          <cell r="W21">
            <v>107000000</v>
          </cell>
          <cell r="X21">
            <v>107000000</v>
          </cell>
          <cell r="Y21">
            <v>107000000</v>
          </cell>
          <cell r="Z21">
            <v>107000000</v>
          </cell>
          <cell r="AA21">
            <v>107000000</v>
          </cell>
          <cell r="AB21">
            <v>107000000</v>
          </cell>
          <cell r="AC21">
            <v>107000000</v>
          </cell>
          <cell r="AD21">
            <v>107000000</v>
          </cell>
          <cell r="AE21">
            <v>107000000</v>
          </cell>
          <cell r="AF21">
            <v>107000000</v>
          </cell>
          <cell r="AG21">
            <v>107000000</v>
          </cell>
          <cell r="AH21">
            <v>107000000</v>
          </cell>
          <cell r="AI21">
            <v>107000000</v>
          </cell>
          <cell r="AJ21">
            <v>107000000</v>
          </cell>
          <cell r="AK21">
            <v>107000000</v>
          </cell>
          <cell r="AL21">
            <v>107000000</v>
          </cell>
          <cell r="AM21">
            <v>107000000</v>
          </cell>
          <cell r="AN21">
            <v>107000000</v>
          </cell>
          <cell r="AO21">
            <v>107000000</v>
          </cell>
          <cell r="AP21">
            <v>107000000</v>
          </cell>
          <cell r="AQ21">
            <v>107000000</v>
          </cell>
          <cell r="AR21">
            <v>107000000</v>
          </cell>
          <cell r="AS21">
            <v>107000000</v>
          </cell>
          <cell r="AT21">
            <v>107000000</v>
          </cell>
          <cell r="AU21">
            <v>107000000</v>
          </cell>
          <cell r="AV21">
            <v>107000000</v>
          </cell>
          <cell r="AW21">
            <v>107000000</v>
          </cell>
          <cell r="AX21">
            <v>107000000</v>
          </cell>
          <cell r="AY21">
            <v>107000000</v>
          </cell>
          <cell r="AZ21">
            <v>107000000</v>
          </cell>
        </row>
        <row r="22">
          <cell r="C22">
            <v>0</v>
          </cell>
          <cell r="D22">
            <v>0</v>
          </cell>
          <cell r="E22">
            <v>0</v>
          </cell>
          <cell r="F22">
            <v>0</v>
          </cell>
          <cell r="G22">
            <v>0</v>
          </cell>
          <cell r="H22">
            <v>0</v>
          </cell>
          <cell r="I22">
            <v>0</v>
          </cell>
          <cell r="J22">
            <v>0</v>
          </cell>
          <cell r="K22">
            <v>0</v>
          </cell>
          <cell r="L22">
            <v>0</v>
          </cell>
          <cell r="M22">
            <v>0</v>
          </cell>
          <cell r="N22">
            <v>0</v>
          </cell>
          <cell r="O22">
            <v>755455.65</v>
          </cell>
          <cell r="P22">
            <v>4801179.7176144812</v>
          </cell>
          <cell r="Q22">
            <v>5771852.4472851157</v>
          </cell>
          <cell r="R22">
            <v>5524155.5532165468</v>
          </cell>
          <cell r="S22">
            <v>5708961.1941490192</v>
          </cell>
          <cell r="T22">
            <v>5621316.1672318298</v>
          </cell>
          <cell r="U22">
            <v>5900748.6369925626</v>
          </cell>
          <cell r="V22">
            <v>6030205.7442503441</v>
          </cell>
          <cell r="W22">
            <v>6485965.0047733318</v>
          </cell>
          <cell r="X22">
            <v>6771120.6529882103</v>
          </cell>
          <cell r="Y22">
            <v>6558095.4027233608</v>
          </cell>
          <cell r="Z22">
            <v>7313300.3374418095</v>
          </cell>
          <cell r="AA22">
            <v>6535788.3858777396</v>
          </cell>
          <cell r="AB22">
            <v>7692418.6237232704</v>
          </cell>
          <cell r="AC22">
            <v>8726892.9596454985</v>
          </cell>
          <cell r="AD22">
            <v>7309219.2098146845</v>
          </cell>
          <cell r="AE22">
            <v>7090379.7990349215</v>
          </cell>
          <cell r="AF22">
            <v>2402946.6301892214</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755455.09238551836</v>
          </cell>
          <cell r="Q23">
            <v>5556634.482714884</v>
          </cell>
          <cell r="R23">
            <v>11328486.716783453</v>
          </cell>
          <cell r="S23">
            <v>16852642.107460156</v>
          </cell>
          <cell r="T23">
            <v>22561603.174377345</v>
          </cell>
          <cell r="U23">
            <v>28182919.234616611</v>
          </cell>
          <cell r="V23">
            <v>34083667.77735883</v>
          </cell>
          <cell r="W23">
            <v>40113873.426835842</v>
          </cell>
          <cell r="X23">
            <v>46599838.34701179</v>
          </cell>
          <cell r="Y23">
            <v>53370958.927276641</v>
          </cell>
          <cell r="Z23">
            <v>59929054.262558185</v>
          </cell>
          <cell r="AA23">
            <v>67242354.390938804</v>
          </cell>
          <cell r="AB23">
            <v>73778142.776816547</v>
          </cell>
          <cell r="AC23">
            <v>81470561.400539815</v>
          </cell>
          <cell r="AD23">
            <v>90197454.36018531</v>
          </cell>
          <cell r="AE23">
            <v>97506673.570965081</v>
          </cell>
          <cell r="AF23">
            <v>104597053.36981077</v>
          </cell>
          <cell r="AG23">
            <v>107000000</v>
          </cell>
          <cell r="AH23">
            <v>107000000</v>
          </cell>
          <cell r="AI23">
            <v>107000000</v>
          </cell>
          <cell r="AJ23">
            <v>107000000</v>
          </cell>
          <cell r="AK23">
            <v>107000000</v>
          </cell>
          <cell r="AL23">
            <v>107000000</v>
          </cell>
          <cell r="AM23">
            <v>107000000</v>
          </cell>
          <cell r="AN23">
            <v>107000000</v>
          </cell>
          <cell r="AO23">
            <v>107000000</v>
          </cell>
          <cell r="AP23">
            <v>107000000</v>
          </cell>
          <cell r="AQ23">
            <v>107000000</v>
          </cell>
          <cell r="AR23">
            <v>107000000</v>
          </cell>
          <cell r="AS23">
            <v>107000000</v>
          </cell>
          <cell r="AT23">
            <v>107000000</v>
          </cell>
          <cell r="AU23">
            <v>107000000</v>
          </cell>
          <cell r="AV23">
            <v>107000000</v>
          </cell>
          <cell r="AW23">
            <v>107000000</v>
          </cell>
          <cell r="AX23">
            <v>107000000</v>
          </cell>
          <cell r="AY23">
            <v>107000000</v>
          </cell>
          <cell r="AZ23">
            <v>107000000</v>
          </cell>
        </row>
        <row r="25">
          <cell r="C25">
            <v>181000000</v>
          </cell>
          <cell r="D25">
            <v>181000000</v>
          </cell>
          <cell r="E25">
            <v>181000000</v>
          </cell>
          <cell r="F25">
            <v>181000000</v>
          </cell>
          <cell r="G25">
            <v>181000000</v>
          </cell>
          <cell r="H25">
            <v>181000000</v>
          </cell>
          <cell r="I25">
            <v>181000000</v>
          </cell>
          <cell r="J25">
            <v>181000000</v>
          </cell>
          <cell r="K25">
            <v>181000000</v>
          </cell>
          <cell r="L25">
            <v>181000000</v>
          </cell>
          <cell r="M25">
            <v>181000000</v>
          </cell>
          <cell r="N25">
            <v>181000000</v>
          </cell>
          <cell r="O25">
            <v>181000000</v>
          </cell>
          <cell r="P25">
            <v>181000000</v>
          </cell>
          <cell r="Q25">
            <v>181000000</v>
          </cell>
          <cell r="R25">
            <v>181000000</v>
          </cell>
          <cell r="S25">
            <v>181000000</v>
          </cell>
          <cell r="T25">
            <v>181000000</v>
          </cell>
          <cell r="U25">
            <v>181000000</v>
          </cell>
          <cell r="V25">
            <v>181000000</v>
          </cell>
          <cell r="W25">
            <v>181000000</v>
          </cell>
          <cell r="X25">
            <v>181000000</v>
          </cell>
          <cell r="Y25">
            <v>181000000</v>
          </cell>
          <cell r="Z25">
            <v>181000000</v>
          </cell>
          <cell r="AA25">
            <v>181000000</v>
          </cell>
          <cell r="AB25">
            <v>181000000</v>
          </cell>
          <cell r="AC25">
            <v>181000000</v>
          </cell>
          <cell r="AD25">
            <v>181000000</v>
          </cell>
          <cell r="AE25">
            <v>181000000</v>
          </cell>
          <cell r="AF25">
            <v>181000000</v>
          </cell>
          <cell r="AG25">
            <v>181000000</v>
          </cell>
          <cell r="AH25">
            <v>181000000</v>
          </cell>
          <cell r="AI25">
            <v>181000000</v>
          </cell>
          <cell r="AJ25">
            <v>181000000</v>
          </cell>
          <cell r="AK25">
            <v>181000000</v>
          </cell>
          <cell r="AL25">
            <v>181000000</v>
          </cell>
          <cell r="AM25">
            <v>181000000</v>
          </cell>
          <cell r="AN25">
            <v>181000000</v>
          </cell>
          <cell r="AO25">
            <v>181000000</v>
          </cell>
          <cell r="AP25">
            <v>181000000</v>
          </cell>
          <cell r="AQ25">
            <v>181000000</v>
          </cell>
          <cell r="AR25">
            <v>181000000</v>
          </cell>
          <cell r="AS25">
            <v>181000000</v>
          </cell>
          <cell r="AT25">
            <v>181000000</v>
          </cell>
          <cell r="AU25">
            <v>181000000</v>
          </cell>
          <cell r="AV25">
            <v>181000000</v>
          </cell>
          <cell r="AW25">
            <v>181000000</v>
          </cell>
          <cell r="AX25">
            <v>181000000</v>
          </cell>
          <cell r="AY25">
            <v>181000000</v>
          </cell>
          <cell r="AZ25">
            <v>181000000</v>
          </cell>
        </row>
        <row r="26">
          <cell r="C26">
            <v>40515061.769999996</v>
          </cell>
          <cell r="D26">
            <v>9363828.8500000089</v>
          </cell>
          <cell r="E26">
            <v>10405311.430000007</v>
          </cell>
          <cell r="F26">
            <v>10100810.220000014</v>
          </cell>
          <cell r="G26">
            <v>11248418.949999988</v>
          </cell>
          <cell r="H26">
            <v>10606448.109999985</v>
          </cell>
          <cell r="I26">
            <v>11027475.069999993</v>
          </cell>
          <cell r="J26">
            <v>12020467.340000004</v>
          </cell>
          <cell r="K26">
            <v>12495327.149999976</v>
          </cell>
          <cell r="L26">
            <v>14020957.789999992</v>
          </cell>
          <cell r="M26">
            <v>12672948.549999982</v>
          </cell>
          <cell r="N26">
            <v>14216861.75999999</v>
          </cell>
          <cell r="O26">
            <v>12306083.009999989</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C27">
            <v>0</v>
          </cell>
          <cell r="D27">
            <v>40515061.769999988</v>
          </cell>
          <cell r="E27">
            <v>49878890.61999999</v>
          </cell>
          <cell r="F27">
            <v>60284202.049999982</v>
          </cell>
          <cell r="G27">
            <v>70385012.270000011</v>
          </cell>
          <cell r="H27">
            <v>81633431.220000014</v>
          </cell>
          <cell r="I27">
            <v>92239879.330000013</v>
          </cell>
          <cell r="J27">
            <v>103267354.39999999</v>
          </cell>
          <cell r="K27">
            <v>115287821.74000002</v>
          </cell>
          <cell r="L27">
            <v>127783148.89000002</v>
          </cell>
          <cell r="M27">
            <v>141804106.68000001</v>
          </cell>
          <cell r="N27">
            <v>154477055.23000002</v>
          </cell>
          <cell r="O27">
            <v>168693916.99000001</v>
          </cell>
          <cell r="P27">
            <v>181000000</v>
          </cell>
          <cell r="Q27">
            <v>181000000</v>
          </cell>
          <cell r="R27">
            <v>181000000</v>
          </cell>
          <cell r="S27">
            <v>181000000</v>
          </cell>
          <cell r="T27">
            <v>181000000</v>
          </cell>
          <cell r="U27">
            <v>181000000</v>
          </cell>
          <cell r="V27">
            <v>181000000</v>
          </cell>
          <cell r="W27">
            <v>181000000</v>
          </cell>
          <cell r="X27">
            <v>181000000</v>
          </cell>
          <cell r="Y27">
            <v>181000000</v>
          </cell>
          <cell r="Z27">
            <v>181000000</v>
          </cell>
          <cell r="AA27">
            <v>181000000</v>
          </cell>
          <cell r="AB27">
            <v>181000000</v>
          </cell>
          <cell r="AC27">
            <v>181000000</v>
          </cell>
          <cell r="AD27">
            <v>181000000</v>
          </cell>
          <cell r="AE27">
            <v>181000000</v>
          </cell>
          <cell r="AF27">
            <v>181000000</v>
          </cell>
          <cell r="AG27">
            <v>181000000</v>
          </cell>
          <cell r="AH27">
            <v>181000000</v>
          </cell>
          <cell r="AI27">
            <v>181000000</v>
          </cell>
          <cell r="AJ27">
            <v>181000000</v>
          </cell>
          <cell r="AK27">
            <v>181000000</v>
          </cell>
          <cell r="AL27">
            <v>181000000</v>
          </cell>
          <cell r="AM27">
            <v>181000000</v>
          </cell>
          <cell r="AN27">
            <v>181000000</v>
          </cell>
          <cell r="AO27">
            <v>181000000</v>
          </cell>
          <cell r="AP27">
            <v>181000000</v>
          </cell>
          <cell r="AQ27">
            <v>181000000</v>
          </cell>
          <cell r="AR27">
            <v>181000000</v>
          </cell>
          <cell r="AS27">
            <v>181000000</v>
          </cell>
          <cell r="AT27">
            <v>181000000</v>
          </cell>
          <cell r="AU27">
            <v>181000000</v>
          </cell>
          <cell r="AV27">
            <v>181000000</v>
          </cell>
          <cell r="AW27">
            <v>181000000</v>
          </cell>
          <cell r="AX27">
            <v>181000000</v>
          </cell>
          <cell r="AY27">
            <v>181000000</v>
          </cell>
          <cell r="AZ27">
            <v>181000000</v>
          </cell>
        </row>
        <row r="29">
          <cell r="C29">
            <v>70588000</v>
          </cell>
          <cell r="D29">
            <v>70588000</v>
          </cell>
          <cell r="E29">
            <v>70588000</v>
          </cell>
          <cell r="F29">
            <v>70588000</v>
          </cell>
          <cell r="G29">
            <v>70588000</v>
          </cell>
          <cell r="H29">
            <v>70588000</v>
          </cell>
          <cell r="I29">
            <v>70588000</v>
          </cell>
          <cell r="J29">
            <v>70588000</v>
          </cell>
          <cell r="K29">
            <v>70588000</v>
          </cell>
          <cell r="L29">
            <v>70588000</v>
          </cell>
          <cell r="M29">
            <v>70588000</v>
          </cell>
          <cell r="N29">
            <v>70588000</v>
          </cell>
          <cell r="O29">
            <v>70588000</v>
          </cell>
          <cell r="P29">
            <v>70588000</v>
          </cell>
          <cell r="Q29">
            <v>70588000</v>
          </cell>
          <cell r="R29">
            <v>70588000</v>
          </cell>
          <cell r="S29">
            <v>70588000</v>
          </cell>
          <cell r="T29">
            <v>70588000</v>
          </cell>
          <cell r="U29">
            <v>70588000</v>
          </cell>
          <cell r="V29">
            <v>70588000</v>
          </cell>
          <cell r="W29">
            <v>70588000</v>
          </cell>
          <cell r="X29">
            <v>70588000</v>
          </cell>
          <cell r="Y29">
            <v>70588000</v>
          </cell>
          <cell r="Z29">
            <v>70588000</v>
          </cell>
          <cell r="AA29">
            <v>70588000</v>
          </cell>
          <cell r="AB29">
            <v>70588000</v>
          </cell>
          <cell r="AC29">
            <v>70588000</v>
          </cell>
          <cell r="AD29">
            <v>70588000</v>
          </cell>
          <cell r="AE29">
            <v>70588000</v>
          </cell>
          <cell r="AF29">
            <v>70588000</v>
          </cell>
          <cell r="AG29">
            <v>70588000</v>
          </cell>
          <cell r="AH29">
            <v>70588000</v>
          </cell>
          <cell r="AI29">
            <v>70588000</v>
          </cell>
          <cell r="AJ29">
            <v>70588000</v>
          </cell>
          <cell r="AK29">
            <v>70588000</v>
          </cell>
          <cell r="AL29">
            <v>70588000</v>
          </cell>
          <cell r="AM29">
            <v>70588000</v>
          </cell>
          <cell r="AN29">
            <v>70588000</v>
          </cell>
          <cell r="AO29">
            <v>70588000</v>
          </cell>
          <cell r="AP29">
            <v>70588000</v>
          </cell>
          <cell r="AQ29">
            <v>70588000</v>
          </cell>
          <cell r="AR29">
            <v>70588000</v>
          </cell>
          <cell r="AS29">
            <v>70588000</v>
          </cell>
          <cell r="AT29">
            <v>70588000</v>
          </cell>
          <cell r="AU29">
            <v>70588000</v>
          </cell>
          <cell r="AV29">
            <v>70588000</v>
          </cell>
          <cell r="AW29">
            <v>70588000</v>
          </cell>
          <cell r="AX29">
            <v>70588000</v>
          </cell>
          <cell r="AY29">
            <v>70588000</v>
          </cell>
          <cell r="AZ29">
            <v>70588000</v>
          </cell>
        </row>
        <row r="30">
          <cell r="C30">
            <v>70588000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row>
        <row r="31">
          <cell r="C31">
            <v>0</v>
          </cell>
          <cell r="D31">
            <v>70588000</v>
          </cell>
          <cell r="E31">
            <v>70588000</v>
          </cell>
          <cell r="F31">
            <v>70588000</v>
          </cell>
          <cell r="G31">
            <v>70588000</v>
          </cell>
          <cell r="H31">
            <v>70588000</v>
          </cell>
          <cell r="I31">
            <v>70588000</v>
          </cell>
          <cell r="J31">
            <v>70588000</v>
          </cell>
          <cell r="K31">
            <v>70588000</v>
          </cell>
          <cell r="L31">
            <v>70588000</v>
          </cell>
          <cell r="M31">
            <v>70588000</v>
          </cell>
          <cell r="N31">
            <v>70588000</v>
          </cell>
          <cell r="O31">
            <v>70588000</v>
          </cell>
          <cell r="P31">
            <v>70588000</v>
          </cell>
          <cell r="Q31">
            <v>70588000</v>
          </cell>
          <cell r="R31">
            <v>70588000</v>
          </cell>
          <cell r="S31">
            <v>70588000</v>
          </cell>
          <cell r="T31">
            <v>70588000</v>
          </cell>
          <cell r="U31">
            <v>70588000</v>
          </cell>
          <cell r="V31">
            <v>70588000</v>
          </cell>
          <cell r="W31">
            <v>70588000</v>
          </cell>
          <cell r="X31">
            <v>70588000</v>
          </cell>
          <cell r="Y31">
            <v>70588000</v>
          </cell>
          <cell r="Z31">
            <v>70588000</v>
          </cell>
          <cell r="AA31">
            <v>70588000</v>
          </cell>
          <cell r="AB31">
            <v>70588000</v>
          </cell>
          <cell r="AC31">
            <v>70588000</v>
          </cell>
          <cell r="AD31">
            <v>70588000</v>
          </cell>
          <cell r="AE31">
            <v>70588000</v>
          </cell>
          <cell r="AF31">
            <v>70588000</v>
          </cell>
          <cell r="AG31">
            <v>70588000</v>
          </cell>
          <cell r="AH31">
            <v>70588000</v>
          </cell>
          <cell r="AI31">
            <v>70588000</v>
          </cell>
          <cell r="AJ31">
            <v>70588000</v>
          </cell>
          <cell r="AK31">
            <v>70588000</v>
          </cell>
          <cell r="AL31">
            <v>70588000</v>
          </cell>
          <cell r="AM31">
            <v>70588000</v>
          </cell>
          <cell r="AN31">
            <v>70588000</v>
          </cell>
          <cell r="AO31">
            <v>70588000</v>
          </cell>
          <cell r="AP31">
            <v>70588000</v>
          </cell>
          <cell r="AQ31">
            <v>70588000</v>
          </cell>
          <cell r="AR31">
            <v>70588000</v>
          </cell>
          <cell r="AS31">
            <v>70588000</v>
          </cell>
          <cell r="AT31">
            <v>70588000</v>
          </cell>
          <cell r="AU31">
            <v>70588000</v>
          </cell>
          <cell r="AV31">
            <v>70588000</v>
          </cell>
          <cell r="AW31">
            <v>70588000</v>
          </cell>
          <cell r="AX31">
            <v>70588000</v>
          </cell>
          <cell r="AY31">
            <v>70588000</v>
          </cell>
          <cell r="AZ31">
            <v>70588000</v>
          </cell>
        </row>
        <row r="34">
          <cell r="C34">
            <v>160034.4939915</v>
          </cell>
          <cell r="D34">
            <v>197021.61794899998</v>
          </cell>
          <cell r="E34">
            <v>238122.59809749995</v>
          </cell>
          <cell r="F34">
            <v>278020.79846649995</v>
          </cell>
          <cell r="G34">
            <v>322452.053319</v>
          </cell>
          <cell r="H34">
            <v>364347.5233535</v>
          </cell>
          <cell r="I34">
            <v>407906.04988000001</v>
          </cell>
          <cell r="J34">
            <v>455386.89587299997</v>
          </cell>
          <cell r="K34">
            <v>504743.43811549997</v>
          </cell>
          <cell r="L34">
            <v>560126.22138599993</v>
          </cell>
          <cell r="M34">
            <v>610184.36815849994</v>
          </cell>
          <cell r="N34">
            <v>666340.97211049998</v>
          </cell>
          <cell r="O34">
            <v>720761.15396625001</v>
          </cell>
          <cell r="P34">
            <v>758023.56980495318</v>
          </cell>
          <cell r="Q34">
            <v>803119.07588012912</v>
          </cell>
          <cell r="R34">
            <v>844070.4029340297</v>
          </cell>
          <cell r="S34">
            <v>887731.9602009512</v>
          </cell>
          <cell r="T34">
            <v>938089.70641891693</v>
          </cell>
          <cell r="U34">
            <v>978705.04744706047</v>
          </cell>
          <cell r="V34">
            <v>1027197.5670178314</v>
          </cell>
          <cell r="W34">
            <v>1075712.3650141018</v>
          </cell>
          <cell r="X34">
            <v>1128959.6574518834</v>
          </cell>
          <cell r="Y34">
            <v>1188541.6606287956</v>
          </cell>
          <cell r="Z34">
            <v>1240695.5701817283</v>
          </cell>
          <cell r="AA34">
            <v>1287654.5310508679</v>
          </cell>
          <cell r="AB34">
            <v>1352505.7275076909</v>
          </cell>
          <cell r="AC34">
            <v>1415010.7982887691</v>
          </cell>
          <cell r="AD34">
            <v>1455302.1066054753</v>
          </cell>
          <cell r="AE34">
            <v>1531508.5964034649</v>
          </cell>
          <cell r="AF34">
            <v>1561554.2879232992</v>
          </cell>
          <cell r="AG34">
            <v>1573850.9610612877</v>
          </cell>
          <cell r="AH34">
            <v>1618178.7426250665</v>
          </cell>
          <cell r="AI34">
            <v>1629127.6309262724</v>
          </cell>
          <cell r="AJ34">
            <v>1650443.3828152262</v>
          </cell>
          <cell r="AK34">
            <v>1718343.5864802257</v>
          </cell>
          <cell r="AL34">
            <v>1725481.7653800121</v>
          </cell>
          <cell r="AM34">
            <v>1769528.9221190526</v>
          </cell>
          <cell r="AN34">
            <v>1815647.3159727266</v>
          </cell>
          <cell r="AO34">
            <v>1879769.9014994006</v>
          </cell>
          <cell r="AP34">
            <v>1835854.1480065498</v>
          </cell>
          <cell r="AQ34">
            <v>1920950.9454445876</v>
          </cell>
          <cell r="AR34">
            <v>2234957.1658881176</v>
          </cell>
          <cell r="AS34">
            <v>2279440.0628056</v>
          </cell>
          <cell r="AT34">
            <v>3789269.6477997284</v>
          </cell>
          <cell r="AU34">
            <v>2877303.7839377997</v>
          </cell>
          <cell r="AV34">
            <v>2991400.7960567544</v>
          </cell>
          <cell r="AW34">
            <v>3068890.4637795049</v>
          </cell>
          <cell r="AX34">
            <v>3051391.5619813325</v>
          </cell>
          <cell r="AY34">
            <v>3334236.5927163218</v>
          </cell>
          <cell r="AZ34">
            <v>6270971.7894399986</v>
          </cell>
        </row>
        <row r="35">
          <cell r="C35">
            <v>111103061.77</v>
          </cell>
          <cell r="D35">
            <v>9363828.8500000089</v>
          </cell>
          <cell r="E35">
            <v>10405311.430000007</v>
          </cell>
          <cell r="F35">
            <v>10100810.220000014</v>
          </cell>
          <cell r="G35">
            <v>11248418.949999988</v>
          </cell>
          <cell r="H35">
            <v>10606448.109999985</v>
          </cell>
          <cell r="I35">
            <v>11027475.069999993</v>
          </cell>
          <cell r="J35">
            <v>12020467.340000004</v>
          </cell>
          <cell r="K35">
            <v>12495327.149999976</v>
          </cell>
          <cell r="L35">
            <v>14020957.789999992</v>
          </cell>
          <cell r="M35">
            <v>12672948.549999982</v>
          </cell>
          <cell r="N35">
            <v>14216861.75999999</v>
          </cell>
          <cell r="O35">
            <v>14544206.729999989</v>
          </cell>
          <cell r="P35">
            <v>14224054.24000001</v>
          </cell>
          <cell r="Q35">
            <v>17099786.289999992</v>
          </cell>
          <cell r="R35">
            <v>16365955.650000036</v>
          </cell>
          <cell r="S35">
            <v>16913464.098055601</v>
          </cell>
          <cell r="T35">
            <v>16653805.567055583</v>
          </cell>
          <cell r="U35">
            <v>17481656.956055582</v>
          </cell>
          <cell r="V35">
            <v>17865188.805055618</v>
          </cell>
          <cell r="W35">
            <v>19215428.88905561</v>
          </cell>
          <cell r="X35">
            <v>20060235.840000033</v>
          </cell>
          <cell r="Y35">
            <v>19429123.680000007</v>
          </cell>
          <cell r="Z35">
            <v>21666506.539999962</v>
          </cell>
          <cell r="AA35">
            <v>19363036.620000005</v>
          </cell>
          <cell r="AB35">
            <v>22789688.819999993</v>
          </cell>
          <cell r="AC35">
            <v>25854439.889999986</v>
          </cell>
          <cell r="AD35">
            <v>21654415.789999962</v>
          </cell>
          <cell r="AE35">
            <v>21006078.470000029</v>
          </cell>
          <cell r="AF35">
            <v>22039399.039999843</v>
          </cell>
          <cell r="AG35">
            <v>21926915.379999876</v>
          </cell>
          <cell r="AH35">
            <v>23497945.049999952</v>
          </cell>
          <cell r="AI35">
            <v>23676929.789999843</v>
          </cell>
          <cell r="AJ35">
            <v>23676869.340000033</v>
          </cell>
          <cell r="AK35">
            <v>26215585.179999948</v>
          </cell>
          <cell r="AL35">
            <v>26739960.499999881</v>
          </cell>
          <cell r="AM35">
            <v>23827441.590000033</v>
          </cell>
          <cell r="AN35">
            <v>26407217.757500052</v>
          </cell>
          <cell r="AO35">
            <v>27995971.735049963</v>
          </cell>
          <cell r="AP35">
            <v>25786652.027449965</v>
          </cell>
          <cell r="AQ35">
            <v>26905588.417905569</v>
          </cell>
          <cell r="AR35">
            <v>26187880.352699995</v>
          </cell>
          <cell r="AS35">
            <v>24983361.549999952</v>
          </cell>
          <cell r="AT35">
            <v>29678887.870000005</v>
          </cell>
          <cell r="AU35">
            <v>28720262.410000086</v>
          </cell>
          <cell r="AV35">
            <v>28959863.5</v>
          </cell>
          <cell r="AW35">
            <v>32218802.609999895</v>
          </cell>
          <cell r="AX35">
            <v>36101754.719999984</v>
          </cell>
          <cell r="AY35">
            <v>36763910.484058678</v>
          </cell>
          <cell r="AZ35">
            <v>66807810.812504441</v>
          </cell>
        </row>
        <row r="36">
          <cell r="C36">
            <v>111263096.26399149</v>
          </cell>
          <cell r="D36">
            <v>9560850.4679490086</v>
          </cell>
          <cell r="E36">
            <v>10643434.028097507</v>
          </cell>
          <cell r="F36">
            <v>10378831.018466514</v>
          </cell>
          <cell r="G36">
            <v>11570871.003318988</v>
          </cell>
          <cell r="H36">
            <v>10970795.633353485</v>
          </cell>
          <cell r="I36">
            <v>11435381.119879993</v>
          </cell>
          <cell r="J36">
            <v>12475854.235873004</v>
          </cell>
          <cell r="K36">
            <v>13000070.588115476</v>
          </cell>
          <cell r="L36">
            <v>14581084.011385992</v>
          </cell>
          <cell r="M36">
            <v>13283132.918158483</v>
          </cell>
          <cell r="N36">
            <v>14883202.732110491</v>
          </cell>
          <cell r="O36">
            <v>15264967.883966239</v>
          </cell>
          <cell r="P36">
            <v>14982077.809804963</v>
          </cell>
          <cell r="Q36">
            <v>17902905.365880121</v>
          </cell>
          <cell r="R36">
            <v>17210026.052934065</v>
          </cell>
          <cell r="S36">
            <v>17801196.058256552</v>
          </cell>
          <cell r="T36">
            <v>17591895.2734745</v>
          </cell>
          <cell r="U36">
            <v>18460362.003502641</v>
          </cell>
          <cell r="V36">
            <v>18892386.372073449</v>
          </cell>
          <cell r="W36">
            <v>20291141.254069712</v>
          </cell>
          <cell r="X36">
            <v>21189195.497451916</v>
          </cell>
          <cell r="Y36">
            <v>20617665.340628803</v>
          </cell>
          <cell r="Z36">
            <v>22907202.110181689</v>
          </cell>
          <cell r="AA36">
            <v>20650691.151050873</v>
          </cell>
          <cell r="AB36">
            <v>24142194.547507685</v>
          </cell>
          <cell r="AC36">
            <v>27269450.688288756</v>
          </cell>
          <cell r="AD36">
            <v>23109717.896605436</v>
          </cell>
          <cell r="AE36">
            <v>22537587.066403493</v>
          </cell>
          <cell r="AF36">
            <v>23600953.327923141</v>
          </cell>
          <cell r="AG36">
            <v>23500766.341061164</v>
          </cell>
          <cell r="AH36">
            <v>25116123.792625017</v>
          </cell>
          <cell r="AI36">
            <v>25306057.420926116</v>
          </cell>
          <cell r="AJ36">
            <v>25327312.72281526</v>
          </cell>
          <cell r="AK36">
            <v>27933928.766480174</v>
          </cell>
          <cell r="AL36">
            <v>28465442.265379895</v>
          </cell>
          <cell r="AM36">
            <v>25596970.512119085</v>
          </cell>
          <cell r="AN36">
            <v>28222865.073472779</v>
          </cell>
          <cell r="AO36">
            <v>29875741.636549365</v>
          </cell>
          <cell r="AP36">
            <v>27622506.175456516</v>
          </cell>
          <cell r="AQ36">
            <v>28826539.363350157</v>
          </cell>
          <cell r="AR36">
            <v>28422837.518588111</v>
          </cell>
          <cell r="AS36">
            <v>27262801.612805553</v>
          </cell>
          <cell r="AT36">
            <v>33468157.517799735</v>
          </cell>
          <cell r="AU36">
            <v>31597566.193937887</v>
          </cell>
          <cell r="AV36">
            <v>31951264.296056755</v>
          </cell>
          <cell r="AW36">
            <v>35287693.073779397</v>
          </cell>
          <cell r="AX36">
            <v>39153146.281981319</v>
          </cell>
          <cell r="AY36">
            <v>40098147.076774999</v>
          </cell>
          <cell r="AZ36">
            <v>73078782.601944447</v>
          </cell>
        </row>
        <row r="38">
          <cell r="C38">
            <v>2.9219999999999999E-2</v>
          </cell>
          <cell r="D38">
            <v>2.9219999999999999E-2</v>
          </cell>
          <cell r="E38">
            <v>2.9219999999999999E-2</v>
          </cell>
          <cell r="F38">
            <v>2.9219999999999999E-2</v>
          </cell>
          <cell r="G38">
            <v>2.9219999999999999E-2</v>
          </cell>
          <cell r="H38">
            <v>2.9219999999999999E-2</v>
          </cell>
          <cell r="I38">
            <v>2.9219999999999999E-2</v>
          </cell>
          <cell r="J38">
            <v>2.9219999999999999E-2</v>
          </cell>
          <cell r="K38">
            <v>2.9219999999999999E-2</v>
          </cell>
          <cell r="L38">
            <v>2.9219999999999999E-2</v>
          </cell>
          <cell r="M38">
            <v>2.9219999999999999E-2</v>
          </cell>
          <cell r="N38">
            <v>2.9219999999999999E-2</v>
          </cell>
          <cell r="O38">
            <v>2.9219999999999999E-2</v>
          </cell>
          <cell r="P38">
            <v>2.9219999999999999E-2</v>
          </cell>
          <cell r="Q38">
            <v>2.9219999999999999E-2</v>
          </cell>
          <cell r="R38">
            <v>2.9219999999999999E-2</v>
          </cell>
          <cell r="S38">
            <v>2.9219999999999999E-2</v>
          </cell>
          <cell r="T38">
            <v>2.9219999999999999E-2</v>
          </cell>
          <cell r="U38">
            <v>2.9219999999999999E-2</v>
          </cell>
          <cell r="V38">
            <v>2.9219999999999999E-2</v>
          </cell>
          <cell r="W38">
            <v>2.9219999999999999E-2</v>
          </cell>
          <cell r="X38">
            <v>2.9219999999999999E-2</v>
          </cell>
          <cell r="Y38">
            <v>2.9219999999999999E-2</v>
          </cell>
          <cell r="Z38">
            <v>2.9219999999999999E-2</v>
          </cell>
          <cell r="AA38">
            <v>2.9219999999999999E-2</v>
          </cell>
          <cell r="AB38">
            <v>2.9219999999999999E-2</v>
          </cell>
          <cell r="AC38">
            <v>2.9219999999999999E-2</v>
          </cell>
          <cell r="AD38">
            <v>2.9219999999999999E-2</v>
          </cell>
          <cell r="AE38">
            <v>2.9219999999999999E-2</v>
          </cell>
          <cell r="AF38">
            <v>2.9219999999999999E-2</v>
          </cell>
          <cell r="AG38">
            <v>2.9219999999999999E-2</v>
          </cell>
          <cell r="AH38">
            <v>2.9219999999999999E-2</v>
          </cell>
          <cell r="AI38">
            <v>2.9219999999999999E-2</v>
          </cell>
          <cell r="AJ38">
            <v>2.9219999999999999E-2</v>
          </cell>
          <cell r="AK38">
            <v>2.9219999999999999E-2</v>
          </cell>
          <cell r="AL38">
            <v>2.9219999999999999E-2</v>
          </cell>
          <cell r="AM38">
            <v>2.9219999999999999E-2</v>
          </cell>
          <cell r="AN38">
            <v>2.9219999999999999E-2</v>
          </cell>
          <cell r="AO38">
            <v>2.9219999999999999E-2</v>
          </cell>
          <cell r="AP38">
            <v>2.9219999999999999E-2</v>
          </cell>
          <cell r="AQ38">
            <v>2.9219999999999999E-2</v>
          </cell>
          <cell r="AR38">
            <v>2.9219999999999999E-2</v>
          </cell>
          <cell r="AS38">
            <v>2.9219999999999999E-2</v>
          </cell>
          <cell r="AT38">
            <v>2.9219999999999999E-2</v>
          </cell>
          <cell r="AU38">
            <v>2.9219999999999999E-2</v>
          </cell>
          <cell r="AV38">
            <v>2.9219999999999999E-2</v>
          </cell>
          <cell r="AW38">
            <v>2.9219999999999999E-2</v>
          </cell>
          <cell r="AX38">
            <v>2.9219999999999999E-2</v>
          </cell>
          <cell r="AY38">
            <v>2.9219999999999999E-2</v>
          </cell>
          <cell r="AZ38">
            <v>2.9219999999999999E-2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15337.562805599999</v>
          </cell>
          <cell r="AT39">
            <v>97571.314466394993</v>
          </cell>
          <cell r="AU39">
            <v>158635.03393780001</v>
          </cell>
          <cell r="AV39">
            <v>236790.71161230997</v>
          </cell>
          <cell r="AW39">
            <v>317858.58877950493</v>
          </cell>
          <cell r="AX39">
            <v>382329.09670355503</v>
          </cell>
          <cell r="AY39">
            <v>517368.5127163218</v>
          </cell>
          <cell r="AZ39">
            <v>1209058.6666666665</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6748707.5999999531</v>
          </cell>
          <cell r="AT40">
            <v>29678887.870000005</v>
          </cell>
          <cell r="AU40">
            <v>28720262.410000086</v>
          </cell>
          <cell r="AV40">
            <v>28959863.5</v>
          </cell>
          <cell r="AW40">
            <v>32218802.609999895</v>
          </cell>
          <cell r="AX40">
            <v>36101754.719999984</v>
          </cell>
          <cell r="AY40">
            <v>36763910.484058678</v>
          </cell>
          <cell r="AZ40">
            <v>66807810.812504441</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6764045.1628055535</v>
          </cell>
          <cell r="AT41">
            <v>29776459.184466399</v>
          </cell>
          <cell r="AU41">
            <v>28878897.443937887</v>
          </cell>
          <cell r="AV41">
            <v>29196654.21161231</v>
          </cell>
          <cell r="AW41">
            <v>32536661.1987794</v>
          </cell>
          <cell r="AX41">
            <v>36484083.816703536</v>
          </cell>
          <cell r="AY41">
            <v>37281278.996775001</v>
          </cell>
          <cell r="AZ41">
            <v>68016869.479171112</v>
          </cell>
        </row>
        <row r="43">
          <cell r="C43">
            <v>1.23E-2</v>
          </cell>
          <cell r="D43">
            <v>1.23E-2</v>
          </cell>
          <cell r="E43">
            <v>1.23E-2</v>
          </cell>
          <cell r="F43">
            <v>1.23E-2</v>
          </cell>
          <cell r="G43">
            <v>1.23E-2</v>
          </cell>
          <cell r="H43">
            <v>1.23E-2</v>
          </cell>
          <cell r="I43">
            <v>1.23E-2</v>
          </cell>
          <cell r="J43">
            <v>1.23E-2</v>
          </cell>
          <cell r="K43">
            <v>1.23E-2</v>
          </cell>
          <cell r="L43">
            <v>1.23E-2</v>
          </cell>
          <cell r="M43">
            <v>1.23E-2</v>
          </cell>
          <cell r="N43">
            <v>1.23E-2</v>
          </cell>
          <cell r="O43">
            <v>1.23E-2</v>
          </cell>
          <cell r="P43">
            <v>1.23E-2</v>
          </cell>
          <cell r="Q43">
            <v>1.23E-2</v>
          </cell>
          <cell r="R43">
            <v>1.23E-2</v>
          </cell>
          <cell r="S43">
            <v>1.23E-2</v>
          </cell>
          <cell r="T43">
            <v>1.23E-2</v>
          </cell>
          <cell r="U43">
            <v>1.23E-2</v>
          </cell>
          <cell r="V43">
            <v>1.23E-2</v>
          </cell>
          <cell r="W43">
            <v>1.23E-2</v>
          </cell>
          <cell r="X43">
            <v>1.23E-2</v>
          </cell>
          <cell r="Y43">
            <v>1.23E-2</v>
          </cell>
          <cell r="Z43">
            <v>1.23E-2</v>
          </cell>
          <cell r="AA43">
            <v>1.23E-2</v>
          </cell>
          <cell r="AB43">
            <v>1.23E-2</v>
          </cell>
          <cell r="AC43">
            <v>1.23E-2</v>
          </cell>
          <cell r="AD43">
            <v>1.2318800000000001E-2</v>
          </cell>
          <cell r="AE43">
            <v>1.23313E-2</v>
          </cell>
          <cell r="AF43">
            <v>1.23313E-2</v>
          </cell>
          <cell r="AG43">
            <v>1.2387499999999999E-2</v>
          </cell>
          <cell r="AH43">
            <v>1.2449999999999999E-2</v>
          </cell>
          <cell r="AI43">
            <v>1.24338E-2</v>
          </cell>
          <cell r="AJ43">
            <v>1.2728099999999999E-2</v>
          </cell>
          <cell r="AK43">
            <v>1.28813E-2</v>
          </cell>
          <cell r="AL43">
            <v>1.31938E-2</v>
          </cell>
          <cell r="AM43">
            <v>1.3443800000000001E-2</v>
          </cell>
          <cell r="AN43">
            <v>1.4512499999999999E-2</v>
          </cell>
          <cell r="AO43">
            <v>1.55625E-2</v>
          </cell>
          <cell r="AP43">
            <v>1.46125E-2</v>
          </cell>
          <cell r="AQ43">
            <v>1.3331300000000001E-2</v>
          </cell>
          <cell r="AR43">
            <v>2.1950000000000001E-2</v>
          </cell>
          <cell r="AS43">
            <v>2.4225000000000003E-2</v>
          </cell>
          <cell r="AT43">
            <v>5.5599999999999997E-2</v>
          </cell>
          <cell r="AU43">
            <v>3.4874999999999996E-2</v>
          </cell>
          <cell r="AV43">
            <v>3.46688E-2</v>
          </cell>
          <cell r="AW43">
            <v>3.4575000000000002E-2</v>
          </cell>
          <cell r="AX43">
            <v>3.47125E-2</v>
          </cell>
          <cell r="AY43">
            <v>3.5143800000000003E-2</v>
          </cell>
          <cell r="AZ43">
            <v>3.5366644799999999E-2</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-3.2074749469757079E-11</v>
          </cell>
          <cell r="T44">
            <v>-3.8947910070419314E-11</v>
          </cell>
          <cell r="U44">
            <v>0</v>
          </cell>
          <cell r="V44">
            <v>0</v>
          </cell>
          <cell r="W44">
            <v>0</v>
          </cell>
          <cell r="X44">
            <v>0</v>
          </cell>
          <cell r="Y44">
            <v>0</v>
          </cell>
          <cell r="Z44">
            <v>0</v>
          </cell>
          <cell r="AA44">
            <v>0</v>
          </cell>
          <cell r="AB44">
            <v>0</v>
          </cell>
          <cell r="AC44">
            <v>0</v>
          </cell>
          <cell r="AD44">
            <v>0</v>
          </cell>
          <cell r="AE44">
            <v>0</v>
          </cell>
          <cell r="AF44">
            <v>15843.393201077162</v>
          </cell>
          <cell r="AG44">
            <v>36769.259672398963</v>
          </cell>
          <cell r="AH44">
            <v>66782.07595839999</v>
          </cell>
          <cell r="AI44">
            <v>87059.580926272451</v>
          </cell>
          <cell r="AJ44">
            <v>110425.89864855971</v>
          </cell>
          <cell r="AK44">
            <v>158124.50231355903</v>
          </cell>
          <cell r="AL44">
            <v>176637.04871334552</v>
          </cell>
          <cell r="AM44">
            <v>213567.57600794148</v>
          </cell>
          <cell r="AN44">
            <v>255044.19097272665</v>
          </cell>
          <cell r="AO44">
            <v>309804.27649940079</v>
          </cell>
          <cell r="AP44">
            <v>290063.83550654998</v>
          </cell>
          <cell r="AQ44">
            <v>356318.11127792095</v>
          </cell>
          <cell r="AR44">
            <v>600620.63811034034</v>
          </cell>
          <cell r="AS44">
            <v>633080</v>
          </cell>
          <cell r="AT44">
            <v>1712480.0000000002</v>
          </cell>
          <cell r="AU44">
            <v>976499.99999999988</v>
          </cell>
          <cell r="AV44">
            <v>1003083.9466666667</v>
          </cell>
          <cell r="AW44">
            <v>1000370</v>
          </cell>
          <cell r="AX44">
            <v>939551.66666666663</v>
          </cell>
          <cell r="AY44">
            <v>1049628.1600000001</v>
          </cell>
          <cell r="AZ44">
            <v>1848496.6348799998</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-3.3527612686157227E-8</v>
          </cell>
          <cell r="T45">
            <v>-3.3527612686157227E-8</v>
          </cell>
          <cell r="U45">
            <v>0</v>
          </cell>
          <cell r="V45">
            <v>0</v>
          </cell>
          <cell r="W45">
            <v>0</v>
          </cell>
          <cell r="X45">
            <v>0</v>
          </cell>
          <cell r="Y45">
            <v>0</v>
          </cell>
          <cell r="Z45">
            <v>0</v>
          </cell>
          <cell r="AA45">
            <v>0</v>
          </cell>
          <cell r="AB45">
            <v>0</v>
          </cell>
          <cell r="AC45">
            <v>0</v>
          </cell>
          <cell r="AD45">
            <v>0</v>
          </cell>
          <cell r="AE45">
            <v>0</v>
          </cell>
          <cell r="AF45">
            <v>14920388.93</v>
          </cell>
          <cell r="AG45">
            <v>21926915.379999876</v>
          </cell>
          <cell r="AH45">
            <v>23497945.049999952</v>
          </cell>
          <cell r="AI45">
            <v>23676929.789999843</v>
          </cell>
          <cell r="AJ45">
            <v>23676869.340000033</v>
          </cell>
          <cell r="AK45">
            <v>26215585.179999948</v>
          </cell>
          <cell r="AL45">
            <v>26739960.499999881</v>
          </cell>
          <cell r="AM45">
            <v>23827441.590000033</v>
          </cell>
          <cell r="AN45">
            <v>26407217.757500052</v>
          </cell>
          <cell r="AO45">
            <v>27995971.735049963</v>
          </cell>
          <cell r="AP45">
            <v>25786652.027449965</v>
          </cell>
          <cell r="AQ45">
            <v>26905588.417905569</v>
          </cell>
          <cell r="AR45">
            <v>26187880.352699995</v>
          </cell>
          <cell r="AS45">
            <v>18234653.949999999</v>
          </cell>
          <cell r="AT45">
            <v>0</v>
          </cell>
          <cell r="AU45">
            <v>0</v>
          </cell>
          <cell r="AV45">
            <v>0</v>
          </cell>
          <cell r="AW45">
            <v>0</v>
          </cell>
          <cell r="AX45">
            <v>0</v>
          </cell>
          <cell r="AY45">
            <v>0</v>
          </cell>
          <cell r="AZ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-3.355968743562698E-8</v>
          </cell>
          <cell r="T46">
            <v>-3.3566560596227647E-8</v>
          </cell>
          <cell r="U46">
            <v>0</v>
          </cell>
          <cell r="V46">
            <v>0</v>
          </cell>
          <cell r="W46">
            <v>0</v>
          </cell>
          <cell r="X46">
            <v>0</v>
          </cell>
          <cell r="Y46">
            <v>0</v>
          </cell>
          <cell r="Z46">
            <v>0</v>
          </cell>
          <cell r="AA46">
            <v>0</v>
          </cell>
          <cell r="AB46">
            <v>0</v>
          </cell>
          <cell r="AC46">
            <v>0</v>
          </cell>
          <cell r="AD46">
            <v>0</v>
          </cell>
          <cell r="AE46">
            <v>0</v>
          </cell>
          <cell r="AF46">
            <v>14936232.323201077</v>
          </cell>
          <cell r="AG46">
            <v>21963684.639672276</v>
          </cell>
          <cell r="AH46">
            <v>23564727.125958353</v>
          </cell>
          <cell r="AI46">
            <v>23763989.370926116</v>
          </cell>
          <cell r="AJ46">
            <v>23787295.238648593</v>
          </cell>
          <cell r="AK46">
            <v>26373709.682313506</v>
          </cell>
          <cell r="AL46">
            <v>26916597.548713226</v>
          </cell>
          <cell r="AM46">
            <v>24041009.166007973</v>
          </cell>
          <cell r="AN46">
            <v>26662261.948472779</v>
          </cell>
          <cell r="AO46">
            <v>28305776.011549365</v>
          </cell>
          <cell r="AP46">
            <v>26076715.862956516</v>
          </cell>
          <cell r="AQ46">
            <v>27261906.529183488</v>
          </cell>
          <cell r="AR46">
            <v>26788500.990810335</v>
          </cell>
          <cell r="AS46">
            <v>18867733.949999999</v>
          </cell>
          <cell r="AT46">
            <v>1712480.0000000002</v>
          </cell>
          <cell r="AU46">
            <v>976499.99999999988</v>
          </cell>
          <cell r="AV46">
            <v>1003083.9466666667</v>
          </cell>
          <cell r="AW46">
            <v>1000370</v>
          </cell>
          <cell r="AX46">
            <v>939551.66666666663</v>
          </cell>
          <cell r="AY46">
            <v>1049628.1600000001</v>
          </cell>
          <cell r="AZ46">
            <v>1848496.6348799998</v>
          </cell>
        </row>
        <row r="48">
          <cell r="C48">
            <v>3.9399999999999998E-2</v>
          </cell>
          <cell r="D48">
            <v>3.9399999999999998E-2</v>
          </cell>
          <cell r="E48">
            <v>3.9399999999999998E-2</v>
          </cell>
          <cell r="F48">
            <v>3.9399999999999998E-2</v>
          </cell>
          <cell r="G48">
            <v>3.9399999999999998E-2</v>
          </cell>
          <cell r="H48">
            <v>3.9399999999999998E-2</v>
          </cell>
          <cell r="I48">
            <v>3.9399999999999998E-2</v>
          </cell>
          <cell r="J48">
            <v>3.9399999999999998E-2</v>
          </cell>
          <cell r="K48">
            <v>3.9399999999999998E-2</v>
          </cell>
          <cell r="L48">
            <v>3.9399999999999998E-2</v>
          </cell>
          <cell r="M48">
            <v>3.9399999999999998E-2</v>
          </cell>
          <cell r="N48">
            <v>3.9399999999999998E-2</v>
          </cell>
          <cell r="O48">
            <v>3.9399999999999998E-2</v>
          </cell>
          <cell r="P48">
            <v>3.9399999999999998E-2</v>
          </cell>
          <cell r="Q48">
            <v>3.9399999999999998E-2</v>
          </cell>
          <cell r="R48">
            <v>3.9399999999999998E-2</v>
          </cell>
          <cell r="S48">
            <v>3.9399999999999998E-2</v>
          </cell>
          <cell r="T48">
            <v>3.9399999999999998E-2</v>
          </cell>
          <cell r="U48">
            <v>3.9399999999999998E-2</v>
          </cell>
          <cell r="V48">
            <v>3.9399999999999998E-2</v>
          </cell>
          <cell r="W48">
            <v>3.9399999999999998E-2</v>
          </cell>
          <cell r="X48">
            <v>3.9399999999999998E-2</v>
          </cell>
          <cell r="Y48">
            <v>3.9399999999999998E-2</v>
          </cell>
          <cell r="Z48">
            <v>3.9399999999999998E-2</v>
          </cell>
          <cell r="AA48">
            <v>3.9399999999999998E-2</v>
          </cell>
          <cell r="AB48">
            <v>3.9399999999999998E-2</v>
          </cell>
          <cell r="AC48">
            <v>3.9399999999999998E-2</v>
          </cell>
          <cell r="AD48">
            <v>3.9399999999999998E-2</v>
          </cell>
          <cell r="AE48">
            <v>3.9399999999999998E-2</v>
          </cell>
          <cell r="AF48">
            <v>3.9399999999999998E-2</v>
          </cell>
          <cell r="AG48">
            <v>3.9399999999999998E-2</v>
          </cell>
          <cell r="AH48">
            <v>3.9399999999999998E-2</v>
          </cell>
          <cell r="AI48">
            <v>3.9399999999999998E-2</v>
          </cell>
          <cell r="AJ48">
            <v>3.9399999999999998E-2</v>
          </cell>
          <cell r="AK48">
            <v>3.9399999999999998E-2</v>
          </cell>
          <cell r="AL48">
            <v>3.9399999999999998E-2</v>
          </cell>
          <cell r="AM48">
            <v>3.9399999999999998E-2</v>
          </cell>
          <cell r="AN48">
            <v>3.9399999999999998E-2</v>
          </cell>
          <cell r="AO48">
            <v>3.9399999999999998E-2</v>
          </cell>
          <cell r="AP48">
            <v>3.9399999999999998E-2</v>
          </cell>
          <cell r="AQ48">
            <v>3.9399999999999998E-2</v>
          </cell>
          <cell r="AR48">
            <v>3.9399999999999998E-2</v>
          </cell>
          <cell r="AS48">
            <v>3.9399999999999998E-2</v>
          </cell>
          <cell r="AT48">
            <v>3.9399999999999998E-2</v>
          </cell>
          <cell r="AU48">
            <v>3.9399999999999998E-2</v>
          </cell>
          <cell r="AV48">
            <v>3.9399999999999998E-2</v>
          </cell>
          <cell r="AW48">
            <v>3.9399999999999998E-2</v>
          </cell>
          <cell r="AX48">
            <v>3.9399999999999998E-2</v>
          </cell>
          <cell r="AY48">
            <v>3.9399999999999998E-2</v>
          </cell>
          <cell r="AZ48">
            <v>3.9399999999999998E-2</v>
          </cell>
        </row>
        <row r="49">
          <cell r="C49">
            <v>0</v>
          </cell>
          <cell r="D49">
            <v>0</v>
          </cell>
          <cell r="E49">
            <v>0</v>
          </cell>
          <cell r="F49">
            <v>0</v>
          </cell>
          <cell r="G49">
            <v>0</v>
          </cell>
          <cell r="H49">
            <v>0</v>
          </cell>
          <cell r="I49">
            <v>0</v>
          </cell>
          <cell r="J49">
            <v>0</v>
          </cell>
          <cell r="K49">
            <v>0</v>
          </cell>
          <cell r="L49">
            <v>0</v>
          </cell>
          <cell r="M49">
            <v>0</v>
          </cell>
          <cell r="N49">
            <v>0</v>
          </cell>
          <cell r="O49">
            <v>4868.0934964999997</v>
          </cell>
          <cell r="P49">
            <v>35806.533342499999</v>
          </cell>
          <cell r="Q49">
            <v>72999.917200666663</v>
          </cell>
          <cell r="R49">
            <v>108597.16155183333</v>
          </cell>
          <cell r="S49">
            <v>145385.27996956665</v>
          </cell>
          <cell r="T49">
            <v>181608.6205897833</v>
          </cell>
          <cell r="U49">
            <v>219632.60326499995</v>
          </cell>
          <cell r="V49">
            <v>258490.79797038328</v>
          </cell>
          <cell r="W49">
            <v>300285.87136153324</v>
          </cell>
          <cell r="X49">
            <v>343918.46651316661</v>
          </cell>
          <cell r="Y49">
            <v>386178.34292899998</v>
          </cell>
          <cell r="Z49">
            <v>433304.70354833332</v>
          </cell>
          <cell r="AA49">
            <v>475420.83593678591</v>
          </cell>
          <cell r="AB49">
            <v>524990.20641456114</v>
          </cell>
          <cell r="AC49">
            <v>581225.65216922492</v>
          </cell>
          <cell r="AD49">
            <v>628325.71427416662</v>
          </cell>
          <cell r="AE49">
            <v>674015.59157399996</v>
          </cell>
          <cell r="AF49">
            <v>689499.99999999988</v>
          </cell>
          <cell r="AG49">
            <v>689499.99999999988</v>
          </cell>
          <cell r="AH49">
            <v>689499.99999999988</v>
          </cell>
          <cell r="AI49">
            <v>689499.99999999988</v>
          </cell>
          <cell r="AJ49">
            <v>689499.99999999988</v>
          </cell>
          <cell r="AK49">
            <v>689499.99999999988</v>
          </cell>
          <cell r="AL49">
            <v>689499.99999999988</v>
          </cell>
          <cell r="AM49">
            <v>689499.99999999988</v>
          </cell>
          <cell r="AN49">
            <v>689499.99999999988</v>
          </cell>
          <cell r="AO49">
            <v>689499.99999999988</v>
          </cell>
          <cell r="AP49">
            <v>689499.99999999988</v>
          </cell>
          <cell r="AQ49">
            <v>689499.99999999988</v>
          </cell>
          <cell r="AR49">
            <v>689499.99999999988</v>
          </cell>
          <cell r="AS49">
            <v>689499.99999999988</v>
          </cell>
          <cell r="AT49">
            <v>689499.99999999988</v>
          </cell>
          <cell r="AU49">
            <v>689499.99999999988</v>
          </cell>
          <cell r="AV49">
            <v>689499.99999999988</v>
          </cell>
          <cell r="AW49">
            <v>689499.99999999988</v>
          </cell>
          <cell r="AX49">
            <v>689499.99999999988</v>
          </cell>
          <cell r="AY49">
            <v>689499.99999999988</v>
          </cell>
          <cell r="AZ49">
            <v>1264083.333333333</v>
          </cell>
        </row>
        <row r="50">
          <cell r="C50">
            <v>0</v>
          </cell>
          <cell r="D50">
            <v>0</v>
          </cell>
          <cell r="E50">
            <v>0</v>
          </cell>
          <cell r="F50">
            <v>0</v>
          </cell>
          <cell r="G50">
            <v>0</v>
          </cell>
          <cell r="H50">
            <v>0</v>
          </cell>
          <cell r="I50">
            <v>0</v>
          </cell>
          <cell r="J50">
            <v>0</v>
          </cell>
          <cell r="K50">
            <v>0</v>
          </cell>
          <cell r="L50">
            <v>0</v>
          </cell>
          <cell r="M50">
            <v>0</v>
          </cell>
          <cell r="N50">
            <v>0</v>
          </cell>
          <cell r="O50">
            <v>1482668.07</v>
          </cell>
          <cell r="P50">
            <v>9422874.5223855283</v>
          </cell>
          <cell r="Q50">
            <v>11327933.842714876</v>
          </cell>
          <cell r="R50">
            <v>10841800.096783489</v>
          </cell>
          <cell r="S50">
            <v>11204502.903906615</v>
          </cell>
          <cell r="T50">
            <v>11032489.399823787</v>
          </cell>
          <cell r="U50">
            <v>11580908.319063053</v>
          </cell>
          <cell r="V50">
            <v>11834983.060805308</v>
          </cell>
          <cell r="W50">
            <v>12729463.884282311</v>
          </cell>
          <cell r="X50">
            <v>13289115.187011823</v>
          </cell>
          <cell r="Y50">
            <v>12871028.277276646</v>
          </cell>
          <cell r="Z50">
            <v>14353206.202558152</v>
          </cell>
          <cell r="AA50">
            <v>12827248.234122265</v>
          </cell>
          <cell r="AB50">
            <v>15097270.196276722</v>
          </cell>
          <cell r="AC50">
            <v>17127546.930354487</v>
          </cell>
          <cell r="AD50">
            <v>14345196.580185277</v>
          </cell>
          <cell r="AE50">
            <v>13915698.670965107</v>
          </cell>
          <cell r="AF50">
            <v>4716063.4798106216</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row>
        <row r="51">
          <cell r="C51">
            <v>0</v>
          </cell>
          <cell r="D51">
            <v>0</v>
          </cell>
          <cell r="E51">
            <v>0</v>
          </cell>
          <cell r="F51">
            <v>0</v>
          </cell>
          <cell r="G51">
            <v>0</v>
          </cell>
          <cell r="H51">
            <v>0</v>
          </cell>
          <cell r="I51">
            <v>0</v>
          </cell>
          <cell r="J51">
            <v>0</v>
          </cell>
          <cell r="K51">
            <v>0</v>
          </cell>
          <cell r="L51">
            <v>0</v>
          </cell>
          <cell r="M51">
            <v>0</v>
          </cell>
          <cell r="N51">
            <v>0</v>
          </cell>
          <cell r="O51">
            <v>1487536.1634965001</v>
          </cell>
          <cell r="P51">
            <v>9458681.0557280276</v>
          </cell>
          <cell r="Q51">
            <v>11400933.759915542</v>
          </cell>
          <cell r="R51">
            <v>10950397.258335322</v>
          </cell>
          <cell r="S51">
            <v>11349888.183876183</v>
          </cell>
          <cell r="T51">
            <v>11214098.02041357</v>
          </cell>
          <cell r="U51">
            <v>11800540.922328053</v>
          </cell>
          <cell r="V51">
            <v>12093473.85877569</v>
          </cell>
          <cell r="W51">
            <v>13029749.755643845</v>
          </cell>
          <cell r="X51">
            <v>13633033.653524989</v>
          </cell>
          <cell r="Y51">
            <v>13257206.620205646</v>
          </cell>
          <cell r="Z51">
            <v>14786510.906106485</v>
          </cell>
          <cell r="AA51">
            <v>13302669.070059052</v>
          </cell>
          <cell r="AB51">
            <v>15622260.402691284</v>
          </cell>
          <cell r="AC51">
            <v>17708772.582523711</v>
          </cell>
          <cell r="AD51">
            <v>14973522.294459444</v>
          </cell>
          <cell r="AE51">
            <v>14589714.262539107</v>
          </cell>
          <cell r="AF51">
            <v>5405563.4798106216</v>
          </cell>
          <cell r="AG51">
            <v>689499.99999999988</v>
          </cell>
          <cell r="AH51">
            <v>689499.99999999988</v>
          </cell>
          <cell r="AI51">
            <v>689499.99999999988</v>
          </cell>
          <cell r="AJ51">
            <v>689499.99999999988</v>
          </cell>
          <cell r="AK51">
            <v>689499.99999999988</v>
          </cell>
          <cell r="AL51">
            <v>689499.99999999988</v>
          </cell>
          <cell r="AM51">
            <v>689499.99999999988</v>
          </cell>
          <cell r="AN51">
            <v>689499.99999999988</v>
          </cell>
          <cell r="AO51">
            <v>689499.99999999988</v>
          </cell>
          <cell r="AP51">
            <v>689499.99999999988</v>
          </cell>
          <cell r="AQ51">
            <v>689499.99999999988</v>
          </cell>
          <cell r="AR51">
            <v>689499.99999999988</v>
          </cell>
          <cell r="AS51">
            <v>689499.99999999988</v>
          </cell>
          <cell r="AT51">
            <v>689499.99999999988</v>
          </cell>
          <cell r="AU51">
            <v>689499.99999999988</v>
          </cell>
          <cell r="AV51">
            <v>689499.99999999988</v>
          </cell>
          <cell r="AW51">
            <v>689499.99999999988</v>
          </cell>
          <cell r="AX51">
            <v>689499.99999999988</v>
          </cell>
          <cell r="AY51">
            <v>689499.99999999988</v>
          </cell>
          <cell r="AZ51">
            <v>1264083.333333333</v>
          </cell>
        </row>
        <row r="53">
          <cell r="C53">
            <v>0</v>
          </cell>
          <cell r="D53">
            <v>1.54025E-2</v>
          </cell>
          <cell r="E53">
            <v>1.5417499999999999E-2</v>
          </cell>
          <cell r="F53">
            <v>1.5484999999999999E-2</v>
          </cell>
          <cell r="G53">
            <v>1.5896E-2</v>
          </cell>
          <cell r="H53">
            <v>1.5782999999999998E-2</v>
          </cell>
          <cell r="I53">
            <v>1.549E-2</v>
          </cell>
          <cell r="J53">
            <v>1.5433299999999999E-2</v>
          </cell>
          <cell r="K53">
            <v>1.529E-2</v>
          </cell>
          <cell r="L53">
            <v>1.5072199999999999E-2</v>
          </cell>
          <cell r="M53">
            <v>1.4865E-2</v>
          </cell>
          <cell r="N53">
            <v>1.48705E-2</v>
          </cell>
          <cell r="O53">
            <v>1.498E-2</v>
          </cell>
          <cell r="P53">
            <v>1.51875E-2</v>
          </cell>
          <cell r="Q53">
            <v>1.555E-2</v>
          </cell>
          <cell r="R53">
            <v>1.5657499999999998E-2</v>
          </cell>
          <cell r="S53">
            <v>1.56125E-2</v>
          </cell>
          <cell r="T53">
            <v>1.56031E-2</v>
          </cell>
          <cell r="U53">
            <v>1.55344E-2</v>
          </cell>
          <cell r="V53">
            <v>1.55625E-2</v>
          </cell>
          <cell r="W53">
            <v>1.5573399999999999E-2</v>
          </cell>
          <cell r="X53">
            <v>1.57594E-2</v>
          </cell>
          <cell r="Y53">
            <v>1.6409400000000001E-2</v>
          </cell>
          <cell r="Z53">
            <v>1.6496899999999998E-2</v>
          </cell>
          <cell r="AA53">
            <v>1.6368799999999999E-2</v>
          </cell>
          <cell r="AB53">
            <v>1.5543800000000002E-2</v>
          </cell>
          <cell r="AC53">
            <v>1.5300000000000001E-2</v>
          </cell>
          <cell r="AD53">
            <v>1.53188E-2</v>
          </cell>
          <cell r="AE53">
            <v>1.5331300000000001E-2</v>
          </cell>
          <cell r="AF53">
            <v>1.5331300000000001E-2</v>
          </cell>
          <cell r="AG53">
            <v>1.5387500000000002E-2</v>
          </cell>
          <cell r="AH53">
            <v>1.5450000000000002E-2</v>
          </cell>
          <cell r="AI53">
            <v>1.5433800000000001E-2</v>
          </cell>
          <cell r="AJ53">
            <v>1.5728100000000002E-2</v>
          </cell>
          <cell r="AK53">
            <v>1.5881300000000001E-2</v>
          </cell>
          <cell r="AL53">
            <v>1.6193800000000001E-2</v>
          </cell>
          <cell r="AM53">
            <v>1.6443800000000001E-2</v>
          </cell>
          <cell r="AN53">
            <v>1.75125E-2</v>
          </cell>
          <cell r="AO53">
            <v>1.8562499999999999E-2</v>
          </cell>
          <cell r="AP53">
            <v>1.7612500000000003E-2</v>
          </cell>
          <cell r="AQ53">
            <v>1.63313E-2</v>
          </cell>
          <cell r="AR53">
            <v>2.495E-2</v>
          </cell>
          <cell r="AS53">
            <v>2.7225000000000003E-2</v>
          </cell>
          <cell r="AT53">
            <v>5.8599999999999999E-2</v>
          </cell>
          <cell r="AU53">
            <v>3.7874999999999999E-2</v>
          </cell>
          <cell r="AV53">
            <v>3.7668800000000002E-2</v>
          </cell>
          <cell r="AW53">
            <v>3.7574999999999997E-2</v>
          </cell>
          <cell r="AX53">
            <v>3.7712499999999996E-2</v>
          </cell>
          <cell r="AY53">
            <v>3.8143799999999999E-2</v>
          </cell>
          <cell r="AZ53">
            <v>3.8366644800000002E-2</v>
          </cell>
        </row>
        <row r="54">
          <cell r="C54">
            <v>0</v>
          </cell>
          <cell r="D54">
            <v>0</v>
          </cell>
          <cell r="E54">
            <v>0</v>
          </cell>
          <cell r="F54">
            <v>0</v>
          </cell>
          <cell r="G54">
            <v>0</v>
          </cell>
          <cell r="H54">
            <v>0</v>
          </cell>
          <cell r="I54">
            <v>0</v>
          </cell>
          <cell r="J54">
            <v>0</v>
          </cell>
          <cell r="K54">
            <v>0</v>
          </cell>
          <cell r="L54">
            <v>0</v>
          </cell>
          <cell r="M54">
            <v>0</v>
          </cell>
          <cell r="N54">
            <v>0</v>
          </cell>
          <cell r="O54">
            <v>943.06046975000015</v>
          </cell>
          <cell r="P54">
            <v>7267.0364624531248</v>
          </cell>
          <cell r="Q54">
            <v>15169.1586794625</v>
          </cell>
          <cell r="R54">
            <v>20523.241382196386</v>
          </cell>
          <cell r="S54">
            <v>27396.680231384584</v>
          </cell>
          <cell r="T54">
            <v>41531.085829133641</v>
          </cell>
          <cell r="U54">
            <v>44122.444182060462</v>
          </cell>
          <cell r="V54">
            <v>53756.769047448121</v>
          </cell>
          <cell r="W54">
            <v>60476.493652568526</v>
          </cell>
          <cell r="X54">
            <v>70091.190938716667</v>
          </cell>
          <cell r="Y54">
            <v>87413.317699795734</v>
          </cell>
          <cell r="Z54">
            <v>92440.86663339498</v>
          </cell>
          <cell r="AA54">
            <v>97283.695114081915</v>
          </cell>
          <cell r="AB54">
            <v>112565.52109312986</v>
          </cell>
          <cell r="AC54">
            <v>118835.14611954415</v>
          </cell>
          <cell r="AD54">
            <v>112026.3923313087</v>
          </cell>
          <cell r="AE54">
            <v>142543.004829465</v>
          </cell>
          <cell r="AF54">
            <v>141260.89472222223</v>
          </cell>
          <cell r="AG54">
            <v>132631.70138888891</v>
          </cell>
          <cell r="AH54">
            <v>146946.66666666669</v>
          </cell>
          <cell r="AI54">
            <v>137618.05000000002</v>
          </cell>
          <cell r="AJ54">
            <v>135567.48416666669</v>
          </cell>
          <cell r="AK54">
            <v>155769.0841666667</v>
          </cell>
          <cell r="AL54">
            <v>144394.71666666667</v>
          </cell>
          <cell r="AM54">
            <v>151511.34611111111</v>
          </cell>
          <cell r="AN54">
            <v>156153.125</v>
          </cell>
          <cell r="AO54">
            <v>165515.625</v>
          </cell>
          <cell r="AP54">
            <v>141340.3125</v>
          </cell>
          <cell r="AQ54">
            <v>160182.8341666667</v>
          </cell>
          <cell r="AR54">
            <v>229886.52777777778</v>
          </cell>
          <cell r="AS54">
            <v>226572.50000000003</v>
          </cell>
          <cell r="AT54">
            <v>574768.33333333337</v>
          </cell>
          <cell r="AU54">
            <v>337718.75</v>
          </cell>
          <cell r="AV54">
            <v>347076.1377777778</v>
          </cell>
          <cell r="AW54">
            <v>346211.87499999994</v>
          </cell>
          <cell r="AX54">
            <v>325060.79861111107</v>
          </cell>
          <cell r="AY54">
            <v>362789.92</v>
          </cell>
          <cell r="AZ54">
            <v>638591.48789333331</v>
          </cell>
        </row>
        <row r="55">
          <cell r="C55">
            <v>0</v>
          </cell>
          <cell r="D55">
            <v>0</v>
          </cell>
          <cell r="E55">
            <v>0</v>
          </cell>
          <cell r="F55">
            <v>0</v>
          </cell>
          <cell r="G55">
            <v>0</v>
          </cell>
          <cell r="H55">
            <v>0</v>
          </cell>
          <cell r="I55">
            <v>0</v>
          </cell>
          <cell r="J55">
            <v>0</v>
          </cell>
          <cell r="K55">
            <v>0</v>
          </cell>
          <cell r="L55">
            <v>0</v>
          </cell>
          <cell r="M55">
            <v>0</v>
          </cell>
          <cell r="N55">
            <v>0</v>
          </cell>
          <cell r="O55">
            <v>755455.65</v>
          </cell>
          <cell r="P55">
            <v>4801179.7176144812</v>
          </cell>
          <cell r="Q55">
            <v>5771852.4472851157</v>
          </cell>
          <cell r="R55">
            <v>5524155.5532165468</v>
          </cell>
          <cell r="S55">
            <v>5708961.1941490192</v>
          </cell>
          <cell r="T55">
            <v>5621316.1672318298</v>
          </cell>
          <cell r="U55">
            <v>5900748.6369925626</v>
          </cell>
          <cell r="V55">
            <v>6030205.7442503441</v>
          </cell>
          <cell r="W55">
            <v>6485965.0047733318</v>
          </cell>
          <cell r="X55">
            <v>6771120.6529882103</v>
          </cell>
          <cell r="Y55">
            <v>6558095.4027233608</v>
          </cell>
          <cell r="Z55">
            <v>7313300.3374418095</v>
          </cell>
          <cell r="AA55">
            <v>6535788.3858777396</v>
          </cell>
          <cell r="AB55">
            <v>7692418.6237232704</v>
          </cell>
          <cell r="AC55">
            <v>8726892.9596454985</v>
          </cell>
          <cell r="AD55">
            <v>7309219.2098146845</v>
          </cell>
          <cell r="AE55">
            <v>7090379.7990349215</v>
          </cell>
          <cell r="AF55">
            <v>2402946.6301892214</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row>
        <row r="56">
          <cell r="C56">
            <v>0</v>
          </cell>
          <cell r="D56">
            <v>0</v>
          </cell>
          <cell r="E56">
            <v>0</v>
          </cell>
          <cell r="F56">
            <v>0</v>
          </cell>
          <cell r="G56">
            <v>0</v>
          </cell>
          <cell r="H56">
            <v>0</v>
          </cell>
          <cell r="I56">
            <v>0</v>
          </cell>
          <cell r="J56">
            <v>0</v>
          </cell>
          <cell r="K56">
            <v>0</v>
          </cell>
          <cell r="L56">
            <v>0</v>
          </cell>
          <cell r="M56">
            <v>0</v>
          </cell>
          <cell r="N56">
            <v>0</v>
          </cell>
          <cell r="O56">
            <v>756398.71046974999</v>
          </cell>
          <cell r="P56">
            <v>4808446.7540769344</v>
          </cell>
          <cell r="Q56">
            <v>5787021.6059645778</v>
          </cell>
          <cell r="R56">
            <v>5544678.7945987433</v>
          </cell>
          <cell r="S56">
            <v>5736357.8743804041</v>
          </cell>
          <cell r="T56">
            <v>5662847.2530609639</v>
          </cell>
          <cell r="U56">
            <v>5944871.0811746232</v>
          </cell>
          <cell r="V56">
            <v>6083962.5132977925</v>
          </cell>
          <cell r="W56">
            <v>6546441.4984259</v>
          </cell>
          <cell r="X56">
            <v>6841211.8439269271</v>
          </cell>
          <cell r="Y56">
            <v>6645508.7204231564</v>
          </cell>
          <cell r="Z56">
            <v>7405741.2040752042</v>
          </cell>
          <cell r="AA56">
            <v>6633072.0809918214</v>
          </cell>
          <cell r="AB56">
            <v>7804984.1448164005</v>
          </cell>
          <cell r="AC56">
            <v>8845728.1057650428</v>
          </cell>
          <cell r="AD56">
            <v>7421245.6021459932</v>
          </cell>
          <cell r="AE56">
            <v>7232922.8038643869</v>
          </cell>
          <cell r="AF56">
            <v>2544207.5249114437</v>
          </cell>
          <cell r="AG56">
            <v>132631.70138888891</v>
          </cell>
          <cell r="AH56">
            <v>146946.66666666669</v>
          </cell>
          <cell r="AI56">
            <v>137618.05000000002</v>
          </cell>
          <cell r="AJ56">
            <v>135567.48416666669</v>
          </cell>
          <cell r="AK56">
            <v>155769.0841666667</v>
          </cell>
          <cell r="AL56">
            <v>144394.71666666667</v>
          </cell>
          <cell r="AM56">
            <v>151511.34611111111</v>
          </cell>
          <cell r="AN56">
            <v>156153.125</v>
          </cell>
          <cell r="AO56">
            <v>165515.625</v>
          </cell>
          <cell r="AP56">
            <v>141340.3125</v>
          </cell>
          <cell r="AQ56">
            <v>160182.8341666667</v>
          </cell>
          <cell r="AR56">
            <v>229886.52777777778</v>
          </cell>
          <cell r="AS56">
            <v>226572.50000000003</v>
          </cell>
          <cell r="AT56">
            <v>574768.33333333337</v>
          </cell>
          <cell r="AU56">
            <v>337718.75</v>
          </cell>
          <cell r="AV56">
            <v>347076.1377777778</v>
          </cell>
          <cell r="AW56">
            <v>346211.87499999994</v>
          </cell>
          <cell r="AX56">
            <v>325060.79861111107</v>
          </cell>
          <cell r="AY56">
            <v>362789.92</v>
          </cell>
          <cell r="AZ56">
            <v>638591.48789333331</v>
          </cell>
        </row>
        <row r="58">
          <cell r="C58">
            <v>4.7399999999999998E-2</v>
          </cell>
          <cell r="D58">
            <v>4.7399999999999998E-2</v>
          </cell>
          <cell r="E58">
            <v>4.7399999999999998E-2</v>
          </cell>
          <cell r="F58">
            <v>4.7399999999999998E-2</v>
          </cell>
          <cell r="G58">
            <v>4.7399999999999998E-2</v>
          </cell>
          <cell r="H58">
            <v>4.7399999999999998E-2</v>
          </cell>
          <cell r="I58">
            <v>4.7399999999999998E-2</v>
          </cell>
          <cell r="J58">
            <v>4.7399999999999998E-2</v>
          </cell>
          <cell r="K58">
            <v>4.7399999999999998E-2</v>
          </cell>
          <cell r="L58">
            <v>4.7399999999999998E-2</v>
          </cell>
          <cell r="M58">
            <v>4.7399999999999998E-2</v>
          </cell>
          <cell r="N58">
            <v>4.7399999999999998E-2</v>
          </cell>
          <cell r="O58">
            <v>4.7399999999999998E-2</v>
          </cell>
          <cell r="P58">
            <v>4.7399999999999998E-2</v>
          </cell>
          <cell r="Q58">
            <v>4.7399999999999998E-2</v>
          </cell>
          <cell r="R58">
            <v>4.7399999999999998E-2</v>
          </cell>
          <cell r="S58">
            <v>4.7399999999999998E-2</v>
          </cell>
          <cell r="T58">
            <v>4.7399999999999998E-2</v>
          </cell>
          <cell r="U58">
            <v>4.7399999999999998E-2</v>
          </cell>
          <cell r="V58">
            <v>4.7399999999999998E-2</v>
          </cell>
          <cell r="W58">
            <v>4.7399999999999998E-2</v>
          </cell>
          <cell r="X58">
            <v>4.7399999999999998E-2</v>
          </cell>
          <cell r="Y58">
            <v>4.7399999999999998E-2</v>
          </cell>
          <cell r="Z58">
            <v>4.7399999999999998E-2</v>
          </cell>
          <cell r="AA58">
            <v>4.7399999999999998E-2</v>
          </cell>
          <cell r="AB58">
            <v>4.7399999999999998E-2</v>
          </cell>
          <cell r="AC58">
            <v>4.7399999999999998E-2</v>
          </cell>
          <cell r="AD58">
            <v>4.7399999999999998E-2</v>
          </cell>
          <cell r="AE58">
            <v>4.7399999999999998E-2</v>
          </cell>
          <cell r="AF58">
            <v>4.7399999999999998E-2</v>
          </cell>
          <cell r="AG58">
            <v>4.7399999999999998E-2</v>
          </cell>
          <cell r="AH58">
            <v>4.7399999999999998E-2</v>
          </cell>
          <cell r="AI58">
            <v>4.7399999999999998E-2</v>
          </cell>
          <cell r="AJ58">
            <v>4.7399999999999998E-2</v>
          </cell>
          <cell r="AK58">
            <v>4.7399999999999998E-2</v>
          </cell>
          <cell r="AL58">
            <v>4.7399999999999998E-2</v>
          </cell>
          <cell r="AM58">
            <v>4.7399999999999998E-2</v>
          </cell>
          <cell r="AN58">
            <v>4.7399999999999998E-2</v>
          </cell>
          <cell r="AO58">
            <v>4.7399999999999998E-2</v>
          </cell>
          <cell r="AP58">
            <v>4.7399999999999998E-2</v>
          </cell>
          <cell r="AQ58">
            <v>4.7399999999999998E-2</v>
          </cell>
          <cell r="AR58">
            <v>4.7399999999999998E-2</v>
          </cell>
          <cell r="AS58">
            <v>4.7399999999999998E-2</v>
          </cell>
          <cell r="AT58">
            <v>4.7399999999999998E-2</v>
          </cell>
          <cell r="AU58">
            <v>4.7399999999999998E-2</v>
          </cell>
          <cell r="AV58">
            <v>4.7399999999999998E-2</v>
          </cell>
          <cell r="AW58">
            <v>4.7399999999999998E-2</v>
          </cell>
          <cell r="AX58">
            <v>4.7399999999999998E-2</v>
          </cell>
          <cell r="AY58">
            <v>4.7399999999999998E-2</v>
          </cell>
          <cell r="AZ58">
            <v>4.7399999999999998E-2</v>
          </cell>
        </row>
        <row r="59">
          <cell r="C59">
            <v>160034.4939915</v>
          </cell>
          <cell r="D59">
            <v>197021.61794899998</v>
          </cell>
          <cell r="E59">
            <v>238122.59809749995</v>
          </cell>
          <cell r="F59">
            <v>278020.79846649995</v>
          </cell>
          <cell r="G59">
            <v>322452.053319</v>
          </cell>
          <cell r="H59">
            <v>364347.5233535</v>
          </cell>
          <cell r="I59">
            <v>407906.04988000001</v>
          </cell>
          <cell r="J59">
            <v>455386.89587299997</v>
          </cell>
          <cell r="K59">
            <v>504743.43811549997</v>
          </cell>
          <cell r="L59">
            <v>560126.22138599993</v>
          </cell>
          <cell r="M59">
            <v>610184.36815849994</v>
          </cell>
          <cell r="N59">
            <v>666340.97211049998</v>
          </cell>
          <cell r="O59">
            <v>714950</v>
          </cell>
          <cell r="P59">
            <v>714950</v>
          </cell>
          <cell r="Q59">
            <v>714950</v>
          </cell>
          <cell r="R59">
            <v>714950</v>
          </cell>
          <cell r="S59">
            <v>714950</v>
          </cell>
          <cell r="T59">
            <v>714950</v>
          </cell>
          <cell r="U59">
            <v>714950</v>
          </cell>
          <cell r="V59">
            <v>714950</v>
          </cell>
          <cell r="W59">
            <v>714950</v>
          </cell>
          <cell r="X59">
            <v>714950</v>
          </cell>
          <cell r="Y59">
            <v>714950</v>
          </cell>
          <cell r="Z59">
            <v>714950</v>
          </cell>
          <cell r="AA59">
            <v>714950</v>
          </cell>
          <cell r="AB59">
            <v>714950</v>
          </cell>
          <cell r="AC59">
            <v>714950</v>
          </cell>
          <cell r="AD59">
            <v>714950</v>
          </cell>
          <cell r="AE59">
            <v>714950</v>
          </cell>
          <cell r="AF59">
            <v>714950</v>
          </cell>
          <cell r="AG59">
            <v>714950</v>
          </cell>
          <cell r="AH59">
            <v>714950</v>
          </cell>
          <cell r="AI59">
            <v>714950</v>
          </cell>
          <cell r="AJ59">
            <v>714950</v>
          </cell>
          <cell r="AK59">
            <v>714950</v>
          </cell>
          <cell r="AL59">
            <v>714950</v>
          </cell>
          <cell r="AM59">
            <v>714950</v>
          </cell>
          <cell r="AN59">
            <v>714950</v>
          </cell>
          <cell r="AO59">
            <v>714950</v>
          </cell>
          <cell r="AP59">
            <v>714950</v>
          </cell>
          <cell r="AQ59">
            <v>714950</v>
          </cell>
          <cell r="AR59">
            <v>714950</v>
          </cell>
          <cell r="AS59">
            <v>714950</v>
          </cell>
          <cell r="AT59">
            <v>714950</v>
          </cell>
          <cell r="AU59">
            <v>714950</v>
          </cell>
          <cell r="AV59">
            <v>714950</v>
          </cell>
          <cell r="AW59">
            <v>714950</v>
          </cell>
          <cell r="AX59">
            <v>714950</v>
          </cell>
          <cell r="AY59">
            <v>714950</v>
          </cell>
          <cell r="AZ59">
            <v>1310741.6666666665</v>
          </cell>
        </row>
        <row r="60">
          <cell r="C60">
            <v>40515061.769999996</v>
          </cell>
          <cell r="D60">
            <v>9363828.8500000089</v>
          </cell>
          <cell r="E60">
            <v>10405311.430000007</v>
          </cell>
          <cell r="F60">
            <v>10100810.220000014</v>
          </cell>
          <cell r="G60">
            <v>11248418.949999988</v>
          </cell>
          <cell r="H60">
            <v>10606448.109999985</v>
          </cell>
          <cell r="I60">
            <v>11027475.069999993</v>
          </cell>
          <cell r="J60">
            <v>12020467.340000004</v>
          </cell>
          <cell r="K60">
            <v>12495327.149999976</v>
          </cell>
          <cell r="L60">
            <v>14020957.789999992</v>
          </cell>
          <cell r="M60">
            <v>12672948.549999982</v>
          </cell>
          <cell r="N60">
            <v>14216861.75999999</v>
          </cell>
          <cell r="O60">
            <v>12306083.009999989</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row>
        <row r="61">
          <cell r="C61">
            <v>40675096.263991497</v>
          </cell>
          <cell r="D61">
            <v>9560850.4679490086</v>
          </cell>
          <cell r="E61">
            <v>10643434.028097507</v>
          </cell>
          <cell r="F61">
            <v>10378831.018466514</v>
          </cell>
          <cell r="G61">
            <v>11570871.003318988</v>
          </cell>
          <cell r="H61">
            <v>10970795.633353485</v>
          </cell>
          <cell r="I61">
            <v>11435381.119879993</v>
          </cell>
          <cell r="J61">
            <v>12475854.235873004</v>
          </cell>
          <cell r="K61">
            <v>13000070.588115476</v>
          </cell>
          <cell r="L61">
            <v>14581084.011385992</v>
          </cell>
          <cell r="M61">
            <v>13283132.918158483</v>
          </cell>
          <cell r="N61">
            <v>14883202.732110491</v>
          </cell>
          <cell r="O61">
            <v>13021033.009999989</v>
          </cell>
          <cell r="P61">
            <v>714950</v>
          </cell>
          <cell r="Q61">
            <v>714950</v>
          </cell>
          <cell r="R61">
            <v>714950</v>
          </cell>
          <cell r="S61">
            <v>714950</v>
          </cell>
          <cell r="T61">
            <v>714950</v>
          </cell>
          <cell r="U61">
            <v>714950</v>
          </cell>
          <cell r="V61">
            <v>714950</v>
          </cell>
          <cell r="W61">
            <v>714950</v>
          </cell>
          <cell r="X61">
            <v>714950</v>
          </cell>
          <cell r="Y61">
            <v>714950</v>
          </cell>
          <cell r="Z61">
            <v>714950</v>
          </cell>
          <cell r="AA61">
            <v>714950</v>
          </cell>
          <cell r="AB61">
            <v>714950</v>
          </cell>
          <cell r="AC61">
            <v>714950</v>
          </cell>
          <cell r="AD61">
            <v>714950</v>
          </cell>
          <cell r="AE61">
            <v>714950</v>
          </cell>
          <cell r="AF61">
            <v>714950</v>
          </cell>
          <cell r="AG61">
            <v>714950</v>
          </cell>
          <cell r="AH61">
            <v>714950</v>
          </cell>
          <cell r="AI61">
            <v>714950</v>
          </cell>
          <cell r="AJ61">
            <v>714950</v>
          </cell>
          <cell r="AK61">
            <v>714950</v>
          </cell>
          <cell r="AL61">
            <v>714950</v>
          </cell>
          <cell r="AM61">
            <v>714950</v>
          </cell>
          <cell r="AN61">
            <v>714950</v>
          </cell>
          <cell r="AO61">
            <v>714950</v>
          </cell>
          <cell r="AP61">
            <v>714950</v>
          </cell>
          <cell r="AQ61">
            <v>714950</v>
          </cell>
          <cell r="AR61">
            <v>714950</v>
          </cell>
          <cell r="AS61">
            <v>714950</v>
          </cell>
          <cell r="AT61">
            <v>714950</v>
          </cell>
          <cell r="AU61">
            <v>714950</v>
          </cell>
          <cell r="AV61">
            <v>714950</v>
          </cell>
          <cell r="AW61">
            <v>714950</v>
          </cell>
          <cell r="AX61">
            <v>714950</v>
          </cell>
          <cell r="AY61">
            <v>714950</v>
          </cell>
          <cell r="AZ61">
            <v>1310741.6666666665</v>
          </cell>
        </row>
        <row r="63">
          <cell r="C63">
            <v>70588000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6">
          <cell r="C66">
            <v>122867768.44</v>
          </cell>
          <cell r="D66">
            <v>132231597.29000001</v>
          </cell>
          <cell r="E66">
            <v>142636908.72</v>
          </cell>
          <cell r="F66">
            <v>152737718.94</v>
          </cell>
          <cell r="G66">
            <v>163986137.88999999</v>
          </cell>
          <cell r="H66">
            <v>174592586</v>
          </cell>
          <cell r="I66">
            <v>185620061.06999999</v>
          </cell>
          <cell r="J66">
            <v>197640528.41</v>
          </cell>
          <cell r="K66">
            <v>210135855.56</v>
          </cell>
          <cell r="L66">
            <v>224156813.34999999</v>
          </cell>
          <cell r="M66">
            <v>236829761.90000001</v>
          </cell>
          <cell r="N66">
            <v>251046623.66</v>
          </cell>
          <cell r="O66">
            <v>265590830.38999999</v>
          </cell>
          <cell r="P66">
            <v>279814884.63</v>
          </cell>
          <cell r="Q66">
            <v>296914670.92000002</v>
          </cell>
          <cell r="R66">
            <v>313280626.56999999</v>
          </cell>
          <cell r="S66">
            <v>330194090.67000002</v>
          </cell>
          <cell r="T66">
            <v>346847896.24000001</v>
          </cell>
          <cell r="U66">
            <v>364329553.19999999</v>
          </cell>
          <cell r="V66">
            <v>382194742.00999999</v>
          </cell>
          <cell r="W66">
            <v>401410170.89999998</v>
          </cell>
          <cell r="X66">
            <v>421470406.74000001</v>
          </cell>
          <cell r="Y66">
            <v>440899530.42000002</v>
          </cell>
          <cell r="Z66">
            <v>462566036.97000003</v>
          </cell>
          <cell r="AA66">
            <v>481929073.59000003</v>
          </cell>
          <cell r="AB66">
            <v>504718762.41000003</v>
          </cell>
          <cell r="AC66">
            <v>530573202.30000001</v>
          </cell>
          <cell r="AD66">
            <v>552227618.09000003</v>
          </cell>
          <cell r="AE66">
            <v>573233696.55999994</v>
          </cell>
          <cell r="AF66">
            <v>595273095.60000002</v>
          </cell>
          <cell r="AG66">
            <v>617200010.98000002</v>
          </cell>
          <cell r="AH66">
            <v>640697956.02999997</v>
          </cell>
          <cell r="AI66">
            <v>664374885.82000005</v>
          </cell>
          <cell r="AJ66">
            <v>688051755.15999997</v>
          </cell>
          <cell r="AK66">
            <v>714267340.34000003</v>
          </cell>
          <cell r="AL66">
            <v>741007300.84000003</v>
          </cell>
          <cell r="AM66">
            <v>764834742.42999995</v>
          </cell>
          <cell r="AN66">
            <v>791347465.5</v>
          </cell>
          <cell r="AO66">
            <v>819769771.83000004</v>
          </cell>
          <cell r="AP66">
            <v>845949113.99000001</v>
          </cell>
          <cell r="AQ66">
            <v>873264432.17999995</v>
          </cell>
          <cell r="AR66">
            <v>899851112.74000001</v>
          </cell>
          <cell r="AS66">
            <v>925214931.57000005</v>
          </cell>
          <cell r="AT66">
            <v>955345782.20000005</v>
          </cell>
          <cell r="AU66">
            <v>984503409.01999998</v>
          </cell>
          <cell r="AV66">
            <v>1013904285.67</v>
          </cell>
          <cell r="AW66">
            <v>1046613729.9400001</v>
          </cell>
          <cell r="AX66">
            <v>1080976921.74</v>
          </cell>
          <cell r="AY66">
            <v>1114498911.8700001</v>
          </cell>
          <cell r="AZ66">
            <v>1176470667.4000001</v>
          </cell>
          <cell r="BA66">
            <v>167</v>
          </cell>
        </row>
        <row r="67">
          <cell r="C67">
            <v>9048864.1099999994</v>
          </cell>
          <cell r="D67">
            <v>9015396.2899999991</v>
          </cell>
          <cell r="E67">
            <v>9867963.5899999999</v>
          </cell>
          <cell r="F67">
            <v>9459186.9100000001</v>
          </cell>
          <cell r="G67">
            <v>10479663.470000001</v>
          </cell>
          <cell r="H67">
            <v>10005803.76</v>
          </cell>
          <cell r="I67">
            <v>10521793.5</v>
          </cell>
          <cell r="J67">
            <v>11183467.960000001</v>
          </cell>
          <cell r="K67">
            <v>11569656.41</v>
          </cell>
          <cell r="L67">
            <v>12948671.470000001</v>
          </cell>
          <cell r="M67">
            <v>11859342.4</v>
          </cell>
          <cell r="N67">
            <v>13440437.75</v>
          </cell>
          <cell r="O67">
            <v>13666032.26</v>
          </cell>
          <cell r="P67">
            <v>13409567.439999999</v>
          </cell>
          <cell r="Q67">
            <v>15667847.6</v>
          </cell>
          <cell r="R67">
            <v>14652092.550000001</v>
          </cell>
          <cell r="S67">
            <v>15109610.710000023</v>
          </cell>
          <cell r="T67">
            <v>14789884.499999993</v>
          </cell>
          <cell r="U67">
            <v>15949130.029999979</v>
          </cell>
          <cell r="V67">
            <v>15926715.330000002</v>
          </cell>
          <cell r="W67">
            <v>17292064.339999985</v>
          </cell>
          <cell r="X67">
            <v>17949165.789999999</v>
          </cell>
          <cell r="Y67">
            <v>17824972.109999999</v>
          </cell>
          <cell r="Z67">
            <v>19803423.59</v>
          </cell>
          <cell r="AA67">
            <v>17624614.850000001</v>
          </cell>
          <cell r="AB67">
            <v>20165388.59</v>
          </cell>
          <cell r="AC67">
            <v>23351390.75</v>
          </cell>
          <cell r="AD67">
            <v>18690737.670000002</v>
          </cell>
          <cell r="AE67">
            <v>17654941.640000001</v>
          </cell>
          <cell r="AF67">
            <v>18911374.800000001</v>
          </cell>
          <cell r="AG67">
            <v>18949495.030000001</v>
          </cell>
          <cell r="AH67">
            <v>19872315.280000001</v>
          </cell>
          <cell r="AI67">
            <v>20277201.260000002</v>
          </cell>
          <cell r="AJ67">
            <v>20351466.719999999</v>
          </cell>
          <cell r="AK67">
            <v>22056105.190000001</v>
          </cell>
          <cell r="AL67">
            <v>22362182.989999998</v>
          </cell>
          <cell r="AM67">
            <v>20751328.359999999</v>
          </cell>
          <cell r="AN67">
            <v>21978971.960000001</v>
          </cell>
          <cell r="AO67">
            <v>23982236.120000001</v>
          </cell>
          <cell r="AP67">
            <v>21878164.789999999</v>
          </cell>
          <cell r="AQ67">
            <v>22958753.719999999</v>
          </cell>
          <cell r="AR67">
            <v>22985746.789999999</v>
          </cell>
          <cell r="AS67">
            <v>21518581.77</v>
          </cell>
          <cell r="AT67">
            <v>26229032.66</v>
          </cell>
          <cell r="AU67">
            <v>25492186.129999999</v>
          </cell>
          <cell r="AV67">
            <v>26862823.98</v>
          </cell>
          <cell r="AW67">
            <v>29918970.75</v>
          </cell>
          <cell r="AX67">
            <v>32205621.800000001</v>
          </cell>
          <cell r="AY67">
            <v>32988704.829999998</v>
          </cell>
          <cell r="AZ67">
            <v>61853557.409999996</v>
          </cell>
        </row>
        <row r="68">
          <cell r="C68">
            <v>317975.34000000003</v>
          </cell>
          <cell r="D68">
            <v>348432.56</v>
          </cell>
          <cell r="E68">
            <v>537347.83999999997</v>
          </cell>
          <cell r="F68">
            <v>641623.31000000006</v>
          </cell>
          <cell r="G68">
            <v>768755.48</v>
          </cell>
          <cell r="H68">
            <v>600644.35</v>
          </cell>
          <cell r="I68">
            <v>505681.57</v>
          </cell>
          <cell r="J68">
            <v>836999.38</v>
          </cell>
          <cell r="K68">
            <v>925670.74</v>
          </cell>
          <cell r="L68">
            <v>1072286.32</v>
          </cell>
          <cell r="M68">
            <v>813606.15</v>
          </cell>
          <cell r="N68">
            <v>776424.01</v>
          </cell>
          <cell r="O68">
            <v>878174.47</v>
          </cell>
          <cell r="P68">
            <v>814486.8</v>
          </cell>
          <cell r="Q68">
            <v>1431938.69</v>
          </cell>
          <cell r="R68">
            <v>1713863.1</v>
          </cell>
          <cell r="S68">
            <v>1803853.3900000001</v>
          </cell>
          <cell r="T68">
            <v>1863921.0699999998</v>
          </cell>
          <cell r="U68">
            <v>1532526.93</v>
          </cell>
          <cell r="V68">
            <v>1938473.48</v>
          </cell>
          <cell r="W68">
            <v>1923364.55</v>
          </cell>
          <cell r="X68">
            <v>2111070.0499999998</v>
          </cell>
          <cell r="Y68">
            <v>1604151.57</v>
          </cell>
          <cell r="Z68">
            <v>1863082.96</v>
          </cell>
          <cell r="AA68">
            <v>1738421.77</v>
          </cell>
          <cell r="AB68">
            <v>2624300.23</v>
          </cell>
          <cell r="AC68">
            <v>2503049.14</v>
          </cell>
          <cell r="AD68">
            <v>2963678.12</v>
          </cell>
          <cell r="AE68">
            <v>3351136.83</v>
          </cell>
          <cell r="AF68">
            <v>3128024.24</v>
          </cell>
          <cell r="AG68">
            <v>2977420.35</v>
          </cell>
          <cell r="AH68">
            <v>3625629.77</v>
          </cell>
          <cell r="AI68">
            <v>3399728.53</v>
          </cell>
          <cell r="AJ68">
            <v>3325402.62</v>
          </cell>
          <cell r="AK68">
            <v>4159479.99</v>
          </cell>
          <cell r="AL68">
            <v>4377777.51</v>
          </cell>
          <cell r="AM68">
            <v>3076113.23</v>
          </cell>
          <cell r="AN68">
            <v>4533751.1100000003</v>
          </cell>
          <cell r="AO68">
            <v>4440070.21</v>
          </cell>
          <cell r="AP68">
            <v>4301177.37</v>
          </cell>
          <cell r="AQ68">
            <v>4356564.47</v>
          </cell>
          <cell r="AR68">
            <v>3600933.77</v>
          </cell>
          <cell r="AS68">
            <v>3845237.06</v>
          </cell>
          <cell r="AT68">
            <v>3901817.97</v>
          </cell>
          <cell r="AU68">
            <v>3665440.69</v>
          </cell>
          <cell r="AV68">
            <v>2538052.67</v>
          </cell>
          <cell r="AW68">
            <v>2790473.52</v>
          </cell>
          <cell r="AX68">
            <v>2157570</v>
          </cell>
          <cell r="AY68">
            <v>533285.30000000005</v>
          </cell>
          <cell r="AZ68">
            <v>118198.12</v>
          </cell>
          <cell r="BA68">
            <v>109657088.7</v>
          </cell>
          <cell r="BB68">
            <v>1176470667.4000001</v>
          </cell>
        </row>
        <row r="69">
          <cell r="C69">
            <v>113500928.98999999</v>
          </cell>
          <cell r="D69">
            <v>122867768.44</v>
          </cell>
          <cell r="E69">
            <v>132231597.28999999</v>
          </cell>
          <cell r="F69">
            <v>142636908.72</v>
          </cell>
          <cell r="G69">
            <v>152737718.94</v>
          </cell>
          <cell r="H69">
            <v>163986137.89000002</v>
          </cell>
          <cell r="I69">
            <v>174592586</v>
          </cell>
          <cell r="J69">
            <v>185620061.06999999</v>
          </cell>
          <cell r="K69">
            <v>197640528.41</v>
          </cell>
          <cell r="L69">
            <v>210135855.56</v>
          </cell>
          <cell r="M69">
            <v>224156813.34999999</v>
          </cell>
          <cell r="N69">
            <v>236829761.90000001</v>
          </cell>
          <cell r="O69">
            <v>251046623.66</v>
          </cell>
          <cell r="P69">
            <v>265590830.38999999</v>
          </cell>
          <cell r="Q69">
            <v>279814884.63</v>
          </cell>
          <cell r="R69">
            <v>296914670.91999996</v>
          </cell>
          <cell r="S69">
            <v>313280626.56999999</v>
          </cell>
          <cell r="T69">
            <v>330194090.67000002</v>
          </cell>
          <cell r="U69">
            <v>346847896.24000001</v>
          </cell>
          <cell r="V69">
            <v>364329553.19999999</v>
          </cell>
          <cell r="W69">
            <v>382194742.00999999</v>
          </cell>
          <cell r="X69">
            <v>401410170.89999998</v>
          </cell>
          <cell r="Y69">
            <v>421470406.74000001</v>
          </cell>
          <cell r="Z69">
            <v>440899530.42000008</v>
          </cell>
          <cell r="AA69">
            <v>462566036.97000003</v>
          </cell>
          <cell r="AB69">
            <v>481929073.59000003</v>
          </cell>
          <cell r="AC69">
            <v>504718762.41000003</v>
          </cell>
          <cell r="AD69">
            <v>530573202.30000001</v>
          </cell>
          <cell r="AE69">
            <v>552227618.08999991</v>
          </cell>
          <cell r="AF69">
            <v>573233696.56000006</v>
          </cell>
          <cell r="AG69">
            <v>595273095.60000002</v>
          </cell>
          <cell r="AH69">
            <v>617200010.98000002</v>
          </cell>
          <cell r="AI69">
            <v>640697956.03000009</v>
          </cell>
          <cell r="AJ69">
            <v>664374885.81999993</v>
          </cell>
          <cell r="AK69">
            <v>688051755.15999997</v>
          </cell>
          <cell r="AL69">
            <v>714267340.34000003</v>
          </cell>
          <cell r="AM69">
            <v>741007300.83999991</v>
          </cell>
          <cell r="AN69">
            <v>764834742.42999995</v>
          </cell>
          <cell r="AO69">
            <v>791347465.5</v>
          </cell>
          <cell r="AP69">
            <v>819769771.83000004</v>
          </cell>
          <cell r="AQ69">
            <v>845949113.98999989</v>
          </cell>
          <cell r="AR69">
            <v>873264432.18000007</v>
          </cell>
          <cell r="AS69">
            <v>899851112.74000013</v>
          </cell>
          <cell r="AT69">
            <v>925214931.57000005</v>
          </cell>
          <cell r="AU69">
            <v>955345782.19999993</v>
          </cell>
          <cell r="AV69">
            <v>984503409.01999998</v>
          </cell>
          <cell r="AW69">
            <v>1013904285.6700001</v>
          </cell>
          <cell r="AX69">
            <v>1046613729.9400001</v>
          </cell>
          <cell r="AY69">
            <v>1080976921.7400002</v>
          </cell>
          <cell r="AZ69">
            <v>1114498911.8700001</v>
          </cell>
        </row>
        <row r="70">
          <cell r="C70">
            <v>355139.19</v>
          </cell>
          <cell r="D70">
            <v>325375.99</v>
          </cell>
          <cell r="E70">
            <v>476574.84</v>
          </cell>
          <cell r="F70">
            <v>454097.03</v>
          </cell>
          <cell r="G70">
            <v>648307.74</v>
          </cell>
          <cell r="H70">
            <v>357294.8</v>
          </cell>
          <cell r="I70">
            <v>360549.24</v>
          </cell>
          <cell r="J70">
            <v>614560.25</v>
          </cell>
          <cell r="K70">
            <v>547488.25</v>
          </cell>
          <cell r="L70">
            <v>639130.56000000006</v>
          </cell>
          <cell r="M70">
            <v>546250.75</v>
          </cell>
          <cell r="N70">
            <v>580806.39</v>
          </cell>
          <cell r="O70">
            <v>702572.11</v>
          </cell>
          <cell r="P70">
            <v>585759.71</v>
          </cell>
          <cell r="Q70">
            <v>965528.61</v>
          </cell>
          <cell r="R70">
            <v>1087551.21</v>
          </cell>
          <cell r="S70">
            <v>977479.66</v>
          </cell>
          <cell r="T70">
            <v>976136.67</v>
          </cell>
          <cell r="U70">
            <v>928420.27</v>
          </cell>
          <cell r="V70">
            <v>1095472.79</v>
          </cell>
          <cell r="W70">
            <v>1071675.73</v>
          </cell>
          <cell r="X70">
            <v>1170942.1599999999</v>
          </cell>
          <cell r="Y70">
            <v>976214.46</v>
          </cell>
          <cell r="Z70">
            <v>1265155.8899999999</v>
          </cell>
          <cell r="AA70">
            <v>1201569.6599999999</v>
          </cell>
          <cell r="AB70">
            <v>1541137.75</v>
          </cell>
          <cell r="AC70">
            <v>1947345.7</v>
          </cell>
          <cell r="AD70">
            <v>1662159.73</v>
          </cell>
          <cell r="AE70">
            <v>1888375.62</v>
          </cell>
          <cell r="AF70">
            <v>1732241.85</v>
          </cell>
          <cell r="AG70">
            <v>1526108.74</v>
          </cell>
          <cell r="AH70">
            <v>1945296.93</v>
          </cell>
          <cell r="AI70">
            <v>1986376.7</v>
          </cell>
          <cell r="AJ70">
            <v>1960304.66</v>
          </cell>
          <cell r="AK70">
            <v>2352328.83</v>
          </cell>
          <cell r="AL70">
            <v>2672716.5099999998</v>
          </cell>
          <cell r="AM70">
            <v>1705693.74</v>
          </cell>
          <cell r="AN70">
            <v>2814460.19</v>
          </cell>
          <cell r="AO70">
            <v>2975792.11</v>
          </cell>
          <cell r="AP70">
            <v>2539950.67</v>
          </cell>
          <cell r="AQ70">
            <v>1470771.43</v>
          </cell>
          <cell r="AR70">
            <v>2084594.54</v>
          </cell>
          <cell r="AS70">
            <v>1968962.53</v>
          </cell>
          <cell r="AT70">
            <v>1756399.56</v>
          </cell>
          <cell r="AU70">
            <v>1918817.32</v>
          </cell>
          <cell r="AV70">
            <v>991933.92</v>
          </cell>
          <cell r="AW70">
            <v>1425316.58</v>
          </cell>
          <cell r="AX70">
            <v>1096130.72</v>
          </cell>
          <cell r="AY70">
            <v>268853.33</v>
          </cell>
          <cell r="AZ70">
            <v>77011.97</v>
          </cell>
          <cell r="BA70">
            <v>63219135.589999996</v>
          </cell>
          <cell r="BB70">
            <v>46437953.110000007</v>
          </cell>
        </row>
        <row r="71">
          <cell r="C71">
            <v>3.9472257487411795E-2</v>
          </cell>
          <cell r="D71">
            <v>3.9503846757786149E-2</v>
          </cell>
          <cell r="E71">
            <v>3.9484248674604906E-2</v>
          </cell>
          <cell r="F71">
            <v>3.943259162808091E-2</v>
          </cell>
          <cell r="G71">
            <v>3.9273194300806745E-2</v>
          </cell>
          <cell r="H71">
            <v>3.9170813728695943E-2</v>
          </cell>
          <cell r="I71">
            <v>3.8963966625114678E-2</v>
          </cell>
          <cell r="J71">
            <v>3.8840604152915743E-2</v>
          </cell>
          <cell r="K71">
            <v>3.8651530905138488E-2</v>
          </cell>
          <cell r="L71">
            <v>3.833007581026919E-2</v>
          </cell>
          <cell r="M71">
            <v>3.7961893439044193E-2</v>
          </cell>
          <cell r="N71">
            <v>3.7734641364335977E-2</v>
          </cell>
          <cell r="O71">
            <v>3.7568366398524629E-2</v>
          </cell>
          <cell r="P71">
            <v>3.7419104402568473E-2</v>
          </cell>
          <cell r="Q71">
            <v>3.722468638915085E-2</v>
          </cell>
          <cell r="R71">
            <v>3.6828237847827877E-2</v>
          </cell>
          <cell r="S71">
            <v>3.6295872777150726E-2</v>
          </cell>
          <cell r="T71">
            <v>3.5593455153916403E-2</v>
          </cell>
          <cell r="U71">
            <v>3.4838838464694558E-2</v>
          </cell>
          <cell r="V71">
            <v>3.4325347838247339E-2</v>
          </cell>
          <cell r="W71">
            <v>3.3608797299964022E-2</v>
          </cell>
          <cell r="X71">
            <v>3.2884861851677646E-2</v>
          </cell>
          <cell r="Y71">
            <v>3.2085753198949664E-2</v>
          </cell>
          <cell r="Z71">
            <v>3.1552006691365465E-2</v>
          </cell>
          <cell r="AA71">
            <v>3.1043768716064804E-2</v>
          </cell>
          <cell r="AB71">
            <v>3.0587444453270857E-2</v>
          </cell>
          <cell r="AC71">
            <v>2.9666756407223965E-2</v>
          </cell>
          <cell r="AD71">
            <v>2.9194408515008239E-2</v>
          </cell>
          <cell r="AE71">
            <v>2.8088117957950548E-2</v>
          </cell>
          <cell r="AF71">
            <v>2.6844771013115363E-2</v>
          </cell>
          <cell r="AG71">
            <v>2.5658356061449214E-2</v>
          </cell>
          <cell r="AH71">
            <v>2.4424741275959165E-2</v>
          </cell>
          <cell r="AI71">
            <v>2.2996458458068313E-2</v>
          </cell>
          <cell r="AJ71">
            <v>2.1795109483407082E-2</v>
          </cell>
          <cell r="AK71">
            <v>2.06347762954859E-2</v>
          </cell>
          <cell r="AL71">
            <v>1.9098697912848617E-2</v>
          </cell>
          <cell r="AM71">
            <v>1.7649396160372127E-2</v>
          </cell>
          <cell r="AN71">
            <v>1.6484539672255324E-2</v>
          </cell>
          <cell r="AO71">
            <v>1.5023142488592742E-2</v>
          </cell>
          <cell r="AP71">
            <v>1.3778506187344317E-2</v>
          </cell>
          <cell r="AQ71">
            <v>1.2281463593080315E-2</v>
          </cell>
          <cell r="AR71">
            <v>9.8285396741375642E-3</v>
          </cell>
          <cell r="AS71">
            <v>8.539651415366856E-3</v>
          </cell>
          <cell r="AT71">
            <v>6.9448181721831845E-3</v>
          </cell>
          <cell r="AU71">
            <v>5.1212126463936001E-3</v>
          </cell>
          <cell r="AV71">
            <v>3.6365828817943374E-3</v>
          </cell>
          <cell r="AW71">
            <v>2.3223820327269123E-3</v>
          </cell>
          <cell r="AX71">
            <v>1.1619987118091065E-3</v>
          </cell>
          <cell r="AY71">
            <v>2.5977538451971437E-4</v>
          </cell>
          <cell r="AZ71">
            <v>3.5008225144296524E-5</v>
          </cell>
          <cell r="BB71">
            <v>3.9472257487411795E-2</v>
          </cell>
        </row>
        <row r="73">
          <cell r="C73">
            <v>18026</v>
          </cell>
          <cell r="D73">
            <v>18563</v>
          </cell>
          <cell r="E73">
            <v>19192</v>
          </cell>
          <cell r="F73">
            <v>19815</v>
          </cell>
          <cell r="G73">
            <v>20524</v>
          </cell>
          <cell r="H73">
            <v>21130</v>
          </cell>
          <cell r="I73">
            <v>21742</v>
          </cell>
          <cell r="J73">
            <v>22438</v>
          </cell>
          <cell r="K73">
            <v>23209</v>
          </cell>
          <cell r="L73">
            <v>23964</v>
          </cell>
          <cell r="M73">
            <v>24555</v>
          </cell>
          <cell r="N73">
            <v>25220</v>
          </cell>
          <cell r="O73">
            <v>25874</v>
          </cell>
          <cell r="P73">
            <v>26503</v>
          </cell>
          <cell r="Q73">
            <v>27241</v>
          </cell>
          <cell r="R73">
            <v>28010</v>
          </cell>
          <cell r="S73">
            <v>28803</v>
          </cell>
          <cell r="T73">
            <v>29507</v>
          </cell>
          <cell r="U73">
            <v>30260</v>
          </cell>
          <cell r="V73">
            <v>31027</v>
          </cell>
          <cell r="W73">
            <v>31862</v>
          </cell>
          <cell r="X73">
            <v>32707</v>
          </cell>
          <cell r="Y73">
            <v>33436</v>
          </cell>
          <cell r="Z73">
            <v>34284</v>
          </cell>
          <cell r="AA73">
            <v>34999</v>
          </cell>
          <cell r="AB73">
            <v>35892</v>
          </cell>
          <cell r="AC73">
            <v>36940</v>
          </cell>
          <cell r="AD73">
            <v>37804</v>
          </cell>
          <cell r="AE73">
            <v>38628</v>
          </cell>
          <cell r="AF73">
            <v>39598</v>
          </cell>
          <cell r="AG73">
            <v>40533</v>
          </cell>
          <cell r="AH73">
            <v>41650</v>
          </cell>
          <cell r="AI73">
            <v>42784</v>
          </cell>
          <cell r="AJ73">
            <v>43882</v>
          </cell>
          <cell r="AK73">
            <v>45055</v>
          </cell>
          <cell r="AL73">
            <v>46200</v>
          </cell>
          <cell r="AM73">
            <v>47198</v>
          </cell>
          <cell r="AN73">
            <v>48305</v>
          </cell>
          <cell r="AO73">
            <v>49456</v>
          </cell>
          <cell r="AP73">
            <v>50456</v>
          </cell>
          <cell r="AQ73">
            <v>51476</v>
          </cell>
          <cell r="AR73">
            <v>52527</v>
          </cell>
          <cell r="AS73">
            <v>53677</v>
          </cell>
          <cell r="AT73">
            <v>55175</v>
          </cell>
          <cell r="AU73">
            <v>56702</v>
          </cell>
          <cell r="AV73">
            <v>58331</v>
          </cell>
          <cell r="AW73">
            <v>60070</v>
          </cell>
          <cell r="AX73">
            <v>61831</v>
          </cell>
          <cell r="AY73">
            <v>63228</v>
          </cell>
          <cell r="AZ73">
            <v>65251</v>
          </cell>
        </row>
        <row r="74">
          <cell r="C74">
            <v>552</v>
          </cell>
          <cell r="D74">
            <v>508</v>
          </cell>
          <cell r="E74">
            <v>586</v>
          </cell>
          <cell r="F74">
            <v>569</v>
          </cell>
          <cell r="G74">
            <v>645</v>
          </cell>
          <cell r="H74">
            <v>560</v>
          </cell>
          <cell r="I74">
            <v>570</v>
          </cell>
          <cell r="J74">
            <v>636</v>
          </cell>
          <cell r="K74">
            <v>703</v>
          </cell>
          <cell r="L74">
            <v>678</v>
          </cell>
          <cell r="M74">
            <v>536</v>
          </cell>
          <cell r="N74">
            <v>613</v>
          </cell>
          <cell r="O74">
            <v>591</v>
          </cell>
          <cell r="P74">
            <v>570</v>
          </cell>
          <cell r="Q74">
            <v>641</v>
          </cell>
          <cell r="R74">
            <v>667</v>
          </cell>
          <cell r="S74">
            <v>681</v>
          </cell>
          <cell r="T74">
            <v>594</v>
          </cell>
          <cell r="U74">
            <v>666</v>
          </cell>
          <cell r="V74">
            <v>653</v>
          </cell>
          <cell r="W74">
            <v>722</v>
          </cell>
          <cell r="X74">
            <v>730</v>
          </cell>
          <cell r="Y74">
            <v>640</v>
          </cell>
          <cell r="Z74">
            <v>749</v>
          </cell>
          <cell r="AA74">
            <v>627</v>
          </cell>
          <cell r="AB74">
            <v>749</v>
          </cell>
          <cell r="AC74">
            <v>918</v>
          </cell>
          <cell r="AD74">
            <v>707</v>
          </cell>
          <cell r="AE74">
            <v>655</v>
          </cell>
          <cell r="AF74">
            <v>807</v>
          </cell>
          <cell r="AG74">
            <v>784</v>
          </cell>
          <cell r="AH74">
            <v>939</v>
          </cell>
          <cell r="AI74">
            <v>977</v>
          </cell>
          <cell r="AJ74">
            <v>934</v>
          </cell>
          <cell r="AK74">
            <v>973</v>
          </cell>
          <cell r="AL74">
            <v>949</v>
          </cell>
          <cell r="AM74">
            <v>861</v>
          </cell>
          <cell r="AN74">
            <v>909</v>
          </cell>
          <cell r="AO74">
            <v>953</v>
          </cell>
          <cell r="AP74">
            <v>812</v>
          </cell>
          <cell r="AQ74">
            <v>833</v>
          </cell>
          <cell r="AR74">
            <v>891</v>
          </cell>
          <cell r="AS74">
            <v>985</v>
          </cell>
          <cell r="AT74">
            <v>1332</v>
          </cell>
          <cell r="AU74">
            <v>1367</v>
          </cell>
          <cell r="AV74">
            <v>1517</v>
          </cell>
          <cell r="AW74">
            <v>1608</v>
          </cell>
          <cell r="AX74">
            <v>1672</v>
          </cell>
          <cell r="AY74">
            <v>1377</v>
          </cell>
          <cell r="AZ74">
            <v>2019</v>
          </cell>
          <cell r="BB74">
            <v>9.6475783149644542E-2</v>
          </cell>
        </row>
        <row r="75">
          <cell r="C75">
            <v>30</v>
          </cell>
          <cell r="D75">
            <v>29</v>
          </cell>
          <cell r="E75">
            <v>43</v>
          </cell>
          <cell r="F75">
            <v>54</v>
          </cell>
          <cell r="G75">
            <v>64</v>
          </cell>
          <cell r="H75">
            <v>46</v>
          </cell>
          <cell r="I75">
            <v>42</v>
          </cell>
          <cell r="J75">
            <v>60</v>
          </cell>
          <cell r="K75">
            <v>68</v>
          </cell>
          <cell r="L75">
            <v>77</v>
          </cell>
          <cell r="M75">
            <v>55</v>
          </cell>
          <cell r="N75">
            <v>52</v>
          </cell>
          <cell r="O75">
            <v>63</v>
          </cell>
          <cell r="P75">
            <v>59</v>
          </cell>
          <cell r="Q75">
            <v>97</v>
          </cell>
          <cell r="R75">
            <v>102</v>
          </cell>
          <cell r="S75">
            <v>112</v>
          </cell>
          <cell r="T75">
            <v>110</v>
          </cell>
          <cell r="U75">
            <v>87</v>
          </cell>
          <cell r="V75">
            <v>114</v>
          </cell>
          <cell r="W75">
            <v>113</v>
          </cell>
          <cell r="X75">
            <v>115</v>
          </cell>
          <cell r="Y75">
            <v>89</v>
          </cell>
          <cell r="Z75">
            <v>99</v>
          </cell>
          <cell r="AA75">
            <v>88</v>
          </cell>
          <cell r="AB75">
            <v>144</v>
          </cell>
          <cell r="AC75">
            <v>130</v>
          </cell>
          <cell r="AD75">
            <v>157</v>
          </cell>
          <cell r="AE75">
            <v>169</v>
          </cell>
          <cell r="AF75">
            <v>163</v>
          </cell>
          <cell r="AG75">
            <v>151</v>
          </cell>
          <cell r="AH75">
            <v>178</v>
          </cell>
          <cell r="AI75">
            <v>157</v>
          </cell>
          <cell r="AJ75">
            <v>164</v>
          </cell>
          <cell r="AK75">
            <v>200</v>
          </cell>
          <cell r="AL75">
            <v>196</v>
          </cell>
          <cell r="AM75">
            <v>137</v>
          </cell>
          <cell r="AN75">
            <v>198</v>
          </cell>
          <cell r="AO75">
            <v>198</v>
          </cell>
          <cell r="AP75">
            <v>188</v>
          </cell>
          <cell r="AQ75">
            <v>187</v>
          </cell>
          <cell r="AR75">
            <v>160</v>
          </cell>
          <cell r="AS75">
            <v>165</v>
          </cell>
          <cell r="AT75">
            <v>166</v>
          </cell>
          <cell r="AU75">
            <v>160</v>
          </cell>
          <cell r="AV75">
            <v>112</v>
          </cell>
          <cell r="AW75">
            <v>131</v>
          </cell>
          <cell r="AX75">
            <v>89</v>
          </cell>
          <cell r="AY75">
            <v>20</v>
          </cell>
          <cell r="AZ75">
            <v>4</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B76">
            <v>117647066.74000001</v>
          </cell>
        </row>
        <row r="77">
          <cell r="C77">
            <v>17444</v>
          </cell>
          <cell r="D77">
            <v>18026</v>
          </cell>
          <cell r="E77">
            <v>18563</v>
          </cell>
          <cell r="F77">
            <v>19192</v>
          </cell>
          <cell r="G77">
            <v>19815</v>
          </cell>
          <cell r="H77">
            <v>20524</v>
          </cell>
          <cell r="I77">
            <v>21130</v>
          </cell>
          <cell r="J77">
            <v>21742</v>
          </cell>
          <cell r="K77">
            <v>22438</v>
          </cell>
          <cell r="L77">
            <v>23209</v>
          </cell>
          <cell r="M77">
            <v>23964</v>
          </cell>
          <cell r="N77">
            <v>24555</v>
          </cell>
          <cell r="O77">
            <v>25220</v>
          </cell>
          <cell r="P77">
            <v>25874</v>
          </cell>
          <cell r="Q77">
            <v>26503</v>
          </cell>
          <cell r="R77">
            <v>27241</v>
          </cell>
          <cell r="S77">
            <v>28010</v>
          </cell>
          <cell r="T77">
            <v>28803</v>
          </cell>
          <cell r="U77">
            <v>29507</v>
          </cell>
          <cell r="V77">
            <v>30260</v>
          </cell>
          <cell r="W77">
            <v>31027</v>
          </cell>
          <cell r="X77">
            <v>31862</v>
          </cell>
          <cell r="Y77">
            <v>32707</v>
          </cell>
          <cell r="Z77">
            <v>33436</v>
          </cell>
          <cell r="AA77">
            <v>34284</v>
          </cell>
          <cell r="AB77">
            <v>34999</v>
          </cell>
          <cell r="AC77">
            <v>35892</v>
          </cell>
          <cell r="AD77">
            <v>36940</v>
          </cell>
          <cell r="AE77">
            <v>37804</v>
          </cell>
          <cell r="AF77">
            <v>38628</v>
          </cell>
          <cell r="AG77">
            <v>39598</v>
          </cell>
          <cell r="AH77">
            <v>40533</v>
          </cell>
          <cell r="AI77">
            <v>41650</v>
          </cell>
          <cell r="AJ77">
            <v>42784</v>
          </cell>
          <cell r="AK77">
            <v>43882</v>
          </cell>
          <cell r="AL77">
            <v>45055</v>
          </cell>
          <cell r="AM77">
            <v>46200</v>
          </cell>
          <cell r="AN77">
            <v>47198</v>
          </cell>
          <cell r="AO77">
            <v>48305</v>
          </cell>
          <cell r="AP77">
            <v>49456</v>
          </cell>
          <cell r="AQ77">
            <v>50456</v>
          </cell>
          <cell r="AR77">
            <v>51476</v>
          </cell>
          <cell r="AS77">
            <v>52527</v>
          </cell>
          <cell r="AT77">
            <v>53677</v>
          </cell>
          <cell r="AU77">
            <v>55175</v>
          </cell>
          <cell r="AV77">
            <v>56702</v>
          </cell>
          <cell r="AW77">
            <v>58331</v>
          </cell>
          <cell r="AX77">
            <v>60070</v>
          </cell>
          <cell r="AY77">
            <v>61831</v>
          </cell>
          <cell r="AZ77">
            <v>63228</v>
          </cell>
          <cell r="BB77">
            <v>6.4018701319076667</v>
          </cell>
        </row>
        <row r="78">
          <cell r="C78">
            <v>9.1400000000000009E-2</v>
          </cell>
          <cell r="D78">
            <v>9.0800000000000006E-2</v>
          </cell>
          <cell r="E78">
            <v>9.0399999999999994E-2</v>
          </cell>
          <cell r="F78">
            <v>0.09</v>
          </cell>
          <cell r="G78">
            <v>8.9700000000000002E-2</v>
          </cell>
          <cell r="H78">
            <v>8.9399999999999993E-2</v>
          </cell>
          <cell r="I78">
            <v>8.9099999999999999E-2</v>
          </cell>
          <cell r="J78">
            <v>8.8900000000000007E-2</v>
          </cell>
          <cell r="K78">
            <v>8.8699999999999987E-2</v>
          </cell>
          <cell r="L78">
            <v>8.8399999999999992E-2</v>
          </cell>
          <cell r="M78">
            <v>8.8100000000000012E-2</v>
          </cell>
          <cell r="N78">
            <v>8.7899999999999992E-2</v>
          </cell>
          <cell r="O78">
            <v>8.77E-2</v>
          </cell>
          <cell r="P78">
            <v>8.7400000000000005E-2</v>
          </cell>
          <cell r="Q78">
            <v>8.72E-2</v>
          </cell>
          <cell r="R78">
            <v>8.6999999999999994E-2</v>
          </cell>
          <cell r="S78">
            <v>8.6900000000000005E-2</v>
          </cell>
          <cell r="T78">
            <v>8.6699999999999999E-2</v>
          </cell>
          <cell r="U78">
            <v>8.6499999999999994E-2</v>
          </cell>
          <cell r="V78">
            <v>8.6400000000000005E-2</v>
          </cell>
          <cell r="W78">
            <v>8.6300000000000002E-2</v>
          </cell>
          <cell r="X78">
            <v>8.6199999999999999E-2</v>
          </cell>
          <cell r="Y78">
            <v>8.5999999999999993E-2</v>
          </cell>
          <cell r="Z78">
            <v>8.5900000000000004E-2</v>
          </cell>
          <cell r="AA78">
            <v>8.5699999999999998E-2</v>
          </cell>
          <cell r="AB78">
            <v>8.5599999999999996E-2</v>
          </cell>
          <cell r="AC78">
            <v>8.5599999999999996E-2</v>
          </cell>
          <cell r="AD78">
            <v>8.5500000000000007E-2</v>
          </cell>
          <cell r="AE78">
            <v>8.5500000000000007E-2</v>
          </cell>
          <cell r="AF78">
            <v>8.5500000000000007E-2</v>
          </cell>
          <cell r="AG78">
            <v>8.5400000000000004E-2</v>
          </cell>
          <cell r="AH78">
            <v>8.5300000000000001E-2</v>
          </cell>
          <cell r="AI78">
            <v>8.5199999999999998E-2</v>
          </cell>
          <cell r="AJ78">
            <v>8.5199999999999998E-2</v>
          </cell>
          <cell r="AK78">
            <v>8.5099999999999995E-2</v>
          </cell>
          <cell r="AL78">
            <v>8.5099999999999995E-2</v>
          </cell>
          <cell r="AM78">
            <v>8.5000000000000006E-2</v>
          </cell>
          <cell r="AN78">
            <v>8.4900000000000003E-2</v>
          </cell>
          <cell r="AO78">
            <v>8.4900000000000003E-2</v>
          </cell>
          <cell r="AP78">
            <v>8.4900000000000003E-2</v>
          </cell>
          <cell r="AQ78">
            <v>8.4900000000000003E-2</v>
          </cell>
          <cell r="AR78">
            <v>8.4900000000000003E-2</v>
          </cell>
          <cell r="AS78">
            <v>8.4900000000000003E-2</v>
          </cell>
          <cell r="AT78">
            <v>8.5000000000000006E-2</v>
          </cell>
          <cell r="AU78">
            <v>8.5000000000000006E-2</v>
          </cell>
          <cell r="AV78">
            <v>8.5099999999999995E-2</v>
          </cell>
          <cell r="AW78">
            <v>8.5000000000000006E-2</v>
          </cell>
          <cell r="AX78">
            <v>8.5000000000000006E-2</v>
          </cell>
          <cell r="AY78">
            <v>8.4900000000000003E-2</v>
          </cell>
          <cell r="AZ78">
            <v>8.48E-2</v>
          </cell>
        </row>
        <row r="79">
          <cell r="C79">
            <v>21.18</v>
          </cell>
          <cell r="D79">
            <v>21.9</v>
          </cell>
          <cell r="E79">
            <v>22.66</v>
          </cell>
          <cell r="F79">
            <v>23.45</v>
          </cell>
          <cell r="G79">
            <v>24.26</v>
          </cell>
          <cell r="H79">
            <v>25.08</v>
          </cell>
          <cell r="I79">
            <v>25.86</v>
          </cell>
          <cell r="J79">
            <v>26.65</v>
          </cell>
          <cell r="K79">
            <v>27.45</v>
          </cell>
          <cell r="L79">
            <v>28.27</v>
          </cell>
          <cell r="M79">
            <v>29.13</v>
          </cell>
          <cell r="N79">
            <v>29.92</v>
          </cell>
          <cell r="O79">
            <v>30.73</v>
          </cell>
          <cell r="P79">
            <v>31.58</v>
          </cell>
          <cell r="Q79">
            <v>32.380000000000003</v>
          </cell>
          <cell r="R79">
            <v>33.299999999999997</v>
          </cell>
          <cell r="S79">
            <v>34.159999999999997</v>
          </cell>
          <cell r="T79">
            <v>35.03</v>
          </cell>
          <cell r="U79">
            <v>35.9</v>
          </cell>
          <cell r="V79">
            <v>36.770000000000003</v>
          </cell>
          <cell r="W79">
            <v>37.619999999999997</v>
          </cell>
          <cell r="X79">
            <v>38.49</v>
          </cell>
          <cell r="Y79">
            <v>39.36</v>
          </cell>
          <cell r="Z79">
            <v>40.22</v>
          </cell>
          <cell r="AA79">
            <v>41.1</v>
          </cell>
          <cell r="AB79">
            <v>41.94</v>
          </cell>
          <cell r="AC79">
            <v>42.83</v>
          </cell>
          <cell r="AD79">
            <v>43.8</v>
          </cell>
          <cell r="AE79">
            <v>44.67</v>
          </cell>
          <cell r="AF79">
            <v>45.5</v>
          </cell>
          <cell r="AG79">
            <v>46.38</v>
          </cell>
          <cell r="AH79">
            <v>47.23</v>
          </cell>
          <cell r="AI79">
            <v>48.08</v>
          </cell>
          <cell r="AJ79">
            <v>48.92</v>
          </cell>
          <cell r="AK79">
            <v>49.74</v>
          </cell>
          <cell r="AL79">
            <v>50.61</v>
          </cell>
          <cell r="AM79">
            <v>51.46</v>
          </cell>
          <cell r="AN79">
            <v>52.26</v>
          </cell>
          <cell r="AO79">
            <v>53.09</v>
          </cell>
          <cell r="AP79">
            <v>53.97</v>
          </cell>
          <cell r="AQ79">
            <v>54.78</v>
          </cell>
          <cell r="AR79">
            <v>55.61</v>
          </cell>
          <cell r="AS79">
            <v>56.47</v>
          </cell>
          <cell r="AT79">
            <v>57.23</v>
          </cell>
          <cell r="AU79">
            <v>58.05</v>
          </cell>
          <cell r="AV79">
            <v>58.84</v>
          </cell>
          <cell r="AW79">
            <v>59.57</v>
          </cell>
          <cell r="AX79">
            <v>60.35</v>
          </cell>
          <cell r="AY79">
            <v>61.13</v>
          </cell>
          <cell r="AZ79">
            <v>61.88</v>
          </cell>
        </row>
        <row r="81">
          <cell r="C81">
            <v>609</v>
          </cell>
          <cell r="D81">
            <v>580</v>
          </cell>
          <cell r="E81">
            <v>572</v>
          </cell>
          <cell r="F81">
            <v>599</v>
          </cell>
          <cell r="G81">
            <v>709</v>
          </cell>
          <cell r="H81">
            <v>913</v>
          </cell>
          <cell r="I81">
            <v>836</v>
          </cell>
          <cell r="J81">
            <v>835</v>
          </cell>
          <cell r="K81">
            <v>798</v>
          </cell>
          <cell r="L81">
            <v>807</v>
          </cell>
          <cell r="M81">
            <v>851</v>
          </cell>
          <cell r="N81">
            <v>777</v>
          </cell>
          <cell r="O81">
            <v>801</v>
          </cell>
          <cell r="P81">
            <v>781</v>
          </cell>
          <cell r="Q81">
            <v>736</v>
          </cell>
          <cell r="R81">
            <v>716</v>
          </cell>
          <cell r="S81">
            <v>911</v>
          </cell>
          <cell r="T81">
            <v>1040</v>
          </cell>
          <cell r="U81">
            <v>1009</v>
          </cell>
          <cell r="V81">
            <v>955</v>
          </cell>
          <cell r="W81">
            <v>919</v>
          </cell>
          <cell r="X81">
            <v>879</v>
          </cell>
          <cell r="Y81">
            <v>919</v>
          </cell>
          <cell r="Z81">
            <v>926</v>
          </cell>
          <cell r="AA81">
            <v>921</v>
          </cell>
          <cell r="AB81">
            <v>827</v>
          </cell>
          <cell r="AC81">
            <v>811</v>
          </cell>
          <cell r="AD81">
            <v>909</v>
          </cell>
          <cell r="AE81">
            <v>1132</v>
          </cell>
          <cell r="AF81">
            <v>1142</v>
          </cell>
          <cell r="AG81">
            <v>1177</v>
          </cell>
          <cell r="AH81">
            <v>1141</v>
          </cell>
          <cell r="AI81">
            <v>1144</v>
          </cell>
          <cell r="AJ81">
            <v>1086</v>
          </cell>
          <cell r="AK81">
            <v>1095</v>
          </cell>
          <cell r="AL81">
            <v>1173</v>
          </cell>
          <cell r="AM81">
            <v>1111</v>
          </cell>
          <cell r="AN81">
            <v>991</v>
          </cell>
          <cell r="AO81">
            <v>959</v>
          </cell>
          <cell r="AP81">
            <v>972</v>
          </cell>
          <cell r="AQ81">
            <v>1196</v>
          </cell>
          <cell r="AR81">
            <v>1297</v>
          </cell>
          <cell r="AS81">
            <v>1193</v>
          </cell>
          <cell r="AT81">
            <v>1037</v>
          </cell>
          <cell r="AU81">
            <v>1003</v>
          </cell>
          <cell r="AV81">
            <v>947</v>
          </cell>
          <cell r="AW81">
            <v>851</v>
          </cell>
          <cell r="AX81">
            <v>770</v>
          </cell>
          <cell r="AY81">
            <v>684</v>
          </cell>
          <cell r="AZ81">
            <v>522</v>
          </cell>
        </row>
        <row r="82">
          <cell r="C82">
            <v>110</v>
          </cell>
          <cell r="D82">
            <v>115</v>
          </cell>
          <cell r="E82">
            <v>109</v>
          </cell>
          <cell r="F82">
            <v>129</v>
          </cell>
          <cell r="G82">
            <v>186</v>
          </cell>
          <cell r="H82">
            <v>179</v>
          </cell>
          <cell r="I82">
            <v>183</v>
          </cell>
          <cell r="J82">
            <v>150</v>
          </cell>
          <cell r="K82">
            <v>169</v>
          </cell>
          <cell r="L82">
            <v>190</v>
          </cell>
          <cell r="M82">
            <v>210</v>
          </cell>
          <cell r="N82">
            <v>225</v>
          </cell>
          <cell r="O82">
            <v>207</v>
          </cell>
          <cell r="P82">
            <v>182</v>
          </cell>
          <cell r="Q82">
            <v>157</v>
          </cell>
          <cell r="R82">
            <v>198</v>
          </cell>
          <cell r="S82">
            <v>283</v>
          </cell>
          <cell r="T82">
            <v>269</v>
          </cell>
          <cell r="U82">
            <v>253</v>
          </cell>
          <cell r="V82">
            <v>247</v>
          </cell>
          <cell r="W82">
            <v>234</v>
          </cell>
          <cell r="X82">
            <v>251</v>
          </cell>
          <cell r="Y82">
            <v>229</v>
          </cell>
          <cell r="Z82">
            <v>261</v>
          </cell>
          <cell r="AA82">
            <v>209</v>
          </cell>
          <cell r="AB82">
            <v>215</v>
          </cell>
          <cell r="AC82">
            <v>190</v>
          </cell>
          <cell r="AD82">
            <v>245</v>
          </cell>
          <cell r="AE82">
            <v>362</v>
          </cell>
          <cell r="AF82">
            <v>352</v>
          </cell>
          <cell r="AG82">
            <v>359</v>
          </cell>
          <cell r="AH82">
            <v>316</v>
          </cell>
          <cell r="AI82">
            <v>346</v>
          </cell>
          <cell r="AJ82">
            <v>377</v>
          </cell>
          <cell r="AK82">
            <v>364</v>
          </cell>
          <cell r="AL82">
            <v>374</v>
          </cell>
          <cell r="AM82">
            <v>359</v>
          </cell>
          <cell r="AN82">
            <v>381</v>
          </cell>
          <cell r="AO82">
            <v>281</v>
          </cell>
          <cell r="AP82">
            <v>325</v>
          </cell>
          <cell r="AQ82">
            <v>400</v>
          </cell>
          <cell r="AR82">
            <v>356</v>
          </cell>
          <cell r="AS82">
            <v>327</v>
          </cell>
          <cell r="AT82">
            <v>263</v>
          </cell>
          <cell r="AU82">
            <v>239</v>
          </cell>
          <cell r="AV82">
            <v>270</v>
          </cell>
          <cell r="AW82">
            <v>199</v>
          </cell>
          <cell r="AX82">
            <v>196</v>
          </cell>
          <cell r="AY82">
            <v>147</v>
          </cell>
          <cell r="AZ82">
            <v>97</v>
          </cell>
        </row>
        <row r="83">
          <cell r="C83">
            <v>34</v>
          </cell>
          <cell r="D83">
            <v>23</v>
          </cell>
          <cell r="E83">
            <v>24</v>
          </cell>
          <cell r="F83">
            <v>29</v>
          </cell>
          <cell r="G83">
            <v>42</v>
          </cell>
          <cell r="H83">
            <v>55</v>
          </cell>
          <cell r="I83">
            <v>38</v>
          </cell>
          <cell r="J83">
            <v>51</v>
          </cell>
          <cell r="K83">
            <v>43</v>
          </cell>
          <cell r="L83">
            <v>55</v>
          </cell>
          <cell r="M83">
            <v>66</v>
          </cell>
          <cell r="N83">
            <v>51</v>
          </cell>
          <cell r="O83">
            <v>50</v>
          </cell>
          <cell r="P83">
            <v>49</v>
          </cell>
          <cell r="Q83">
            <v>51</v>
          </cell>
          <cell r="R83">
            <v>64</v>
          </cell>
          <cell r="S83">
            <v>66</v>
          </cell>
          <cell r="T83">
            <v>76</v>
          </cell>
          <cell r="U83">
            <v>67</v>
          </cell>
          <cell r="V83">
            <v>66</v>
          </cell>
          <cell r="W83">
            <v>59</v>
          </cell>
          <cell r="X83">
            <v>61</v>
          </cell>
          <cell r="Y83">
            <v>78</v>
          </cell>
          <cell r="Z83">
            <v>39</v>
          </cell>
          <cell r="AA83">
            <v>62</v>
          </cell>
          <cell r="AB83">
            <v>41</v>
          </cell>
          <cell r="AC83">
            <v>58</v>
          </cell>
          <cell r="AD83">
            <v>76</v>
          </cell>
          <cell r="AE83">
            <v>85</v>
          </cell>
          <cell r="AF83">
            <v>80</v>
          </cell>
          <cell r="AG83">
            <v>86</v>
          </cell>
          <cell r="AH83">
            <v>102</v>
          </cell>
          <cell r="AI83">
            <v>110</v>
          </cell>
          <cell r="AJ83">
            <v>119</v>
          </cell>
          <cell r="AK83">
            <v>110</v>
          </cell>
          <cell r="AL83">
            <v>125</v>
          </cell>
          <cell r="AM83">
            <v>139</v>
          </cell>
          <cell r="AN83">
            <v>94</v>
          </cell>
          <cell r="AO83">
            <v>95</v>
          </cell>
          <cell r="AP83">
            <v>135</v>
          </cell>
          <cell r="AQ83">
            <v>161</v>
          </cell>
          <cell r="AR83">
            <v>142</v>
          </cell>
          <cell r="AS83">
            <v>98</v>
          </cell>
          <cell r="AT83">
            <v>64</v>
          </cell>
          <cell r="AU83">
            <v>86</v>
          </cell>
          <cell r="AV83">
            <v>64</v>
          </cell>
          <cell r="AW83">
            <v>74</v>
          </cell>
          <cell r="AX83">
            <v>62</v>
          </cell>
          <cell r="AY83">
            <v>38</v>
          </cell>
          <cell r="AZ83">
            <v>2</v>
          </cell>
        </row>
        <row r="84">
          <cell r="C84">
            <v>753</v>
          </cell>
          <cell r="D84">
            <v>718</v>
          </cell>
          <cell r="E84">
            <v>705</v>
          </cell>
          <cell r="F84">
            <v>757</v>
          </cell>
          <cell r="G84">
            <v>937</v>
          </cell>
          <cell r="H84">
            <v>1147</v>
          </cell>
          <cell r="I84">
            <v>1057</v>
          </cell>
          <cell r="J84">
            <v>1036</v>
          </cell>
          <cell r="K84">
            <v>1010</v>
          </cell>
          <cell r="L84">
            <v>1052</v>
          </cell>
          <cell r="M84">
            <v>1127</v>
          </cell>
          <cell r="N84">
            <v>1053</v>
          </cell>
          <cell r="O84">
            <v>1058</v>
          </cell>
          <cell r="P84">
            <v>1012</v>
          </cell>
          <cell r="Q84">
            <v>944</v>
          </cell>
          <cell r="R84">
            <v>978</v>
          </cell>
          <cell r="S84">
            <v>1260</v>
          </cell>
          <cell r="T84">
            <v>1385</v>
          </cell>
          <cell r="U84">
            <v>1329</v>
          </cell>
          <cell r="V84">
            <v>1268</v>
          </cell>
          <cell r="W84">
            <v>1212</v>
          </cell>
          <cell r="X84">
            <v>1191</v>
          </cell>
          <cell r="Y84">
            <v>1226</v>
          </cell>
          <cell r="Z84">
            <v>1226</v>
          </cell>
          <cell r="AA84">
            <v>1192</v>
          </cell>
          <cell r="AB84">
            <v>1083</v>
          </cell>
          <cell r="AC84">
            <v>1059</v>
          </cell>
          <cell r="AD84">
            <v>1230</v>
          </cell>
          <cell r="AE84">
            <v>1579</v>
          </cell>
          <cell r="AF84">
            <v>1574</v>
          </cell>
          <cell r="AG84">
            <v>1622</v>
          </cell>
          <cell r="AH84">
            <v>1559</v>
          </cell>
          <cell r="AI84">
            <v>1600</v>
          </cell>
          <cell r="AJ84">
            <v>1582</v>
          </cell>
          <cell r="AK84">
            <v>1569</v>
          </cell>
          <cell r="AL84">
            <v>1672</v>
          </cell>
          <cell r="AM84">
            <v>1609</v>
          </cell>
          <cell r="AN84">
            <v>1466</v>
          </cell>
          <cell r="AO84">
            <v>1335</v>
          </cell>
          <cell r="AP84">
            <v>1432</v>
          </cell>
          <cell r="AQ84">
            <v>1757</v>
          </cell>
          <cell r="AR84">
            <v>1795</v>
          </cell>
          <cell r="AS84">
            <v>1618</v>
          </cell>
          <cell r="AT84">
            <v>1364</v>
          </cell>
          <cell r="AU84">
            <v>1328</v>
          </cell>
          <cell r="AV84">
            <v>1281</v>
          </cell>
          <cell r="AW84">
            <v>1124</v>
          </cell>
          <cell r="AX84">
            <v>1028</v>
          </cell>
          <cell r="AY84">
            <v>869</v>
          </cell>
          <cell r="AZ84">
            <v>621</v>
          </cell>
        </row>
        <row r="85">
          <cell r="C85">
            <v>4.3166704884200872E-2</v>
          </cell>
          <cell r="D85">
            <v>3.9831354709863528E-2</v>
          </cell>
          <cell r="E85">
            <v>3.7978774982492053E-2</v>
          </cell>
          <cell r="F85">
            <v>3.9443518132555234E-2</v>
          </cell>
          <cell r="G85">
            <v>4.7287408528892252E-2</v>
          </cell>
          <cell r="H85">
            <v>5.5885792243227442E-2</v>
          </cell>
          <cell r="I85">
            <v>5.0023663038334124E-2</v>
          </cell>
          <cell r="J85">
            <v>4.7649710238248551E-2</v>
          </cell>
          <cell r="K85">
            <v>4.501292450307514E-2</v>
          </cell>
          <cell r="L85">
            <v>4.5327243741651944E-2</v>
          </cell>
          <cell r="M85">
            <v>4.7028876648305795E-2</v>
          </cell>
          <cell r="N85">
            <v>4.2883323152107515E-2</v>
          </cell>
          <cell r="O85">
            <v>4.1950832672482154E-2</v>
          </cell>
          <cell r="P85">
            <v>3.911262271005643E-2</v>
          </cell>
          <cell r="Q85">
            <v>3.5618609214051238E-2</v>
          </cell>
          <cell r="R85">
            <v>3.5901765720788514E-2</v>
          </cell>
          <cell r="S85">
            <v>4.4983934309175293E-2</v>
          </cell>
          <cell r="T85">
            <v>4.8085268895601149E-2</v>
          </cell>
          <cell r="U85">
            <v>4.5040159962042907E-2</v>
          </cell>
          <cell r="V85">
            <v>4.1903502974223399E-2</v>
          </cell>
          <cell r="W85">
            <v>3.9062751796822122E-2</v>
          </cell>
          <cell r="X85">
            <v>3.737995103885506E-2</v>
          </cell>
          <cell r="Y85">
            <v>3.748433057143731E-2</v>
          </cell>
          <cell r="Z85">
            <v>3.6667065438449574E-2</v>
          </cell>
          <cell r="AA85">
            <v>3.4768405086921014E-2</v>
          </cell>
          <cell r="AB85">
            <v>3.0943741249749992E-2</v>
          </cell>
          <cell r="AC85">
            <v>2.9505182213306586E-2</v>
          </cell>
          <cell r="AD85">
            <v>3.3297238765565784E-2</v>
          </cell>
          <cell r="AE85">
            <v>4.1768066871230559E-2</v>
          </cell>
          <cell r="AF85">
            <v>4.0747644195920057E-2</v>
          </cell>
          <cell r="AG85">
            <v>4.0961664730541948E-2</v>
          </cell>
          <cell r="AH85">
            <v>3.8462487355981546E-2</v>
          </cell>
          <cell r="AI85">
            <v>3.8415366146458581E-2</v>
          </cell>
          <cell r="AJ85">
            <v>3.6976439790575917E-2</v>
          </cell>
          <cell r="AK85">
            <v>3.5754979262567793E-2</v>
          </cell>
          <cell r="AL85">
            <v>3.7110198646099213E-2</v>
          </cell>
          <cell r="AM85">
            <v>3.4826839826839824E-2</v>
          </cell>
          <cell r="AN85">
            <v>3.1060638162634008E-2</v>
          </cell>
          <cell r="AO85">
            <v>2.7636890591036124E-2</v>
          </cell>
          <cell r="AP85">
            <v>2.8955030734390166E-2</v>
          </cell>
          <cell r="AQ85">
            <v>3.4822419533851276E-2</v>
          </cell>
          <cell r="AR85">
            <v>3.4870619317740305E-2</v>
          </cell>
          <cell r="AS85">
            <v>3.0803205970262912E-2</v>
          </cell>
          <cell r="AT85">
            <v>2.5411256217746894E-2</v>
          </cell>
          <cell r="AU85">
            <v>2.4068871771635705E-2</v>
          </cell>
          <cell r="AV85">
            <v>2.2591795703855243E-2</v>
          </cell>
          <cell r="AW85">
            <v>1.926934220225952E-2</v>
          </cell>
          <cell r="AX85">
            <v>1.7113367737639419E-2</v>
          </cell>
          <cell r="AY85">
            <v>1.4054438711972959E-2</v>
          </cell>
          <cell r="AZ85">
            <v>9.8215980261909287E-3</v>
          </cell>
        </row>
        <row r="86">
          <cell r="C86" t="e">
            <v>#REF!</v>
          </cell>
          <cell r="D86" t="e">
            <v>#REF!</v>
          </cell>
          <cell r="E86" t="e">
            <v>#REF!</v>
          </cell>
          <cell r="F86" t="e">
            <v>#REF!</v>
          </cell>
          <cell r="G86" t="e">
            <v>#REF!</v>
          </cell>
          <cell r="H86" t="e">
            <v>#REF!</v>
          </cell>
          <cell r="I86" t="e">
            <v>#REF!</v>
          </cell>
          <cell r="J86" t="e">
            <v>#REF!</v>
          </cell>
          <cell r="K86" t="e">
            <v>#REF!</v>
          </cell>
          <cell r="L86" t="e">
            <v>#REF!</v>
          </cell>
          <cell r="M86" t="e">
            <v>#REF!</v>
          </cell>
          <cell r="N86" t="e">
            <v>#REF!</v>
          </cell>
          <cell r="O86" t="e">
            <v>#REF!</v>
          </cell>
          <cell r="P86" t="e">
            <v>#REF!</v>
          </cell>
          <cell r="Q86" t="e">
            <v>#REF!</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D86" t="e">
            <v>#REF!</v>
          </cell>
          <cell r="AE86" t="e">
            <v>#REF!</v>
          </cell>
          <cell r="AF86" t="e">
            <v>#REF!</v>
          </cell>
          <cell r="AG86" t="e">
            <v>#REF!</v>
          </cell>
          <cell r="AH86" t="e">
            <v>#REF!</v>
          </cell>
          <cell r="AI86" t="e">
            <v>#REF!</v>
          </cell>
          <cell r="AJ86" t="e">
            <v>#REF!</v>
          </cell>
          <cell r="AK86" t="e">
            <v>#REF!</v>
          </cell>
          <cell r="AL86" t="e">
            <v>#REF!</v>
          </cell>
          <cell r="AM86" t="e">
            <v>#REF!</v>
          </cell>
          <cell r="AN86" t="e">
            <v>#REF!</v>
          </cell>
          <cell r="AO86" t="e">
            <v>#REF!</v>
          </cell>
          <cell r="AP86" t="e">
            <v>#REF!</v>
          </cell>
          <cell r="AQ86" t="e">
            <v>#REF!</v>
          </cell>
          <cell r="AR86" t="e">
            <v>#REF!</v>
          </cell>
          <cell r="AS86" t="e">
            <v>#REF!</v>
          </cell>
          <cell r="AT86" t="e">
            <v>#REF!</v>
          </cell>
          <cell r="AU86" t="e">
            <v>#REF!</v>
          </cell>
          <cell r="AV86" t="e">
            <v>#REF!</v>
          </cell>
          <cell r="AW86" t="e">
            <v>#REF!</v>
          </cell>
          <cell r="AX86" t="e">
            <v>#REF!</v>
          </cell>
          <cell r="AY86" t="e">
            <v>#REF!</v>
          </cell>
          <cell r="AZ86" t="e">
            <v>#REF!</v>
          </cell>
        </row>
        <row r="88">
          <cell r="C88">
            <v>5475172.6299999999</v>
          </cell>
          <cell r="D88">
            <v>5506511.4900000002</v>
          </cell>
          <cell r="E88">
            <v>5580566.71</v>
          </cell>
          <cell r="F88">
            <v>6163992.3499999996</v>
          </cell>
          <cell r="G88">
            <v>7665470.4900000002</v>
          </cell>
          <cell r="H88">
            <v>9969166.3300000001</v>
          </cell>
          <cell r="I88">
            <v>9565336.0700000003</v>
          </cell>
          <cell r="J88">
            <v>9647546.2899999991</v>
          </cell>
          <cell r="K88">
            <v>9468588.1799999997</v>
          </cell>
          <cell r="L88">
            <v>9807648.3100000005</v>
          </cell>
          <cell r="M88">
            <v>10497088.41</v>
          </cell>
          <cell r="N88">
            <v>9781060.5600000005</v>
          </cell>
          <cell r="O88">
            <v>10373605.23</v>
          </cell>
          <cell r="P88">
            <v>10129586.43</v>
          </cell>
          <cell r="Q88">
            <v>10096294.060000001</v>
          </cell>
          <cell r="R88">
            <v>10123439.59</v>
          </cell>
          <cell r="S88">
            <v>12693258.890000001</v>
          </cell>
          <cell r="T88">
            <v>14672814.800000001</v>
          </cell>
          <cell r="U88">
            <v>14704071.689999999</v>
          </cell>
          <cell r="V88">
            <v>14432852.710000001</v>
          </cell>
          <cell r="W88">
            <v>14152300.76</v>
          </cell>
          <cell r="X88">
            <v>13578533.529999999</v>
          </cell>
          <cell r="Y88">
            <v>14382810.970000001</v>
          </cell>
          <cell r="Z88">
            <v>15053407.02</v>
          </cell>
          <cell r="AA88">
            <v>15124650.92</v>
          </cell>
          <cell r="AB88">
            <v>13570779.67</v>
          </cell>
          <cell r="AC88">
            <v>13652000.66</v>
          </cell>
          <cell r="AD88">
            <v>15431050.27</v>
          </cell>
          <cell r="AE88">
            <v>19522423.120000001</v>
          </cell>
          <cell r="AF88">
            <v>19212988.920000002</v>
          </cell>
          <cell r="AG88">
            <v>19822823.940000001</v>
          </cell>
          <cell r="AH88">
            <v>19331756.449999999</v>
          </cell>
          <cell r="AI88">
            <v>19327986.039999999</v>
          </cell>
          <cell r="AJ88">
            <v>18763382.449999999</v>
          </cell>
          <cell r="AK88">
            <v>19321561.09</v>
          </cell>
          <cell r="AL88">
            <v>20874591.219999999</v>
          </cell>
          <cell r="AM88">
            <v>19950928.420000002</v>
          </cell>
          <cell r="AN88">
            <v>18305902.210000001</v>
          </cell>
          <cell r="AO88">
            <v>17292443.059999999</v>
          </cell>
          <cell r="AP88">
            <v>17629311.760000002</v>
          </cell>
          <cell r="AQ88">
            <v>22089391.329999998</v>
          </cell>
          <cell r="AR88">
            <v>23565982.239999998</v>
          </cell>
          <cell r="AS88">
            <v>21679345.48</v>
          </cell>
          <cell r="AT88">
            <v>18957030.059999999</v>
          </cell>
          <cell r="AU88">
            <v>18166546.949999999</v>
          </cell>
          <cell r="AV88">
            <v>16729273.960000001</v>
          </cell>
          <cell r="AW88">
            <v>15153383.199999999</v>
          </cell>
          <cell r="AX88">
            <v>13475007.470000001</v>
          </cell>
          <cell r="AY88">
            <v>12168060</v>
          </cell>
          <cell r="AZ88">
            <v>8999222.8499999996</v>
          </cell>
        </row>
        <row r="89">
          <cell r="C89">
            <v>1063968.21</v>
          </cell>
          <cell r="D89">
            <v>1044515.23</v>
          </cell>
          <cell r="E89">
            <v>1032275.68</v>
          </cell>
          <cell r="F89">
            <v>1256395.98</v>
          </cell>
          <cell r="G89">
            <v>1866572.19</v>
          </cell>
          <cell r="H89">
            <v>1963732.29</v>
          </cell>
          <cell r="I89">
            <v>2019643.35</v>
          </cell>
          <cell r="J89">
            <v>1695531.27</v>
          </cell>
          <cell r="K89">
            <v>1897951.83</v>
          </cell>
          <cell r="L89">
            <v>2305216.33</v>
          </cell>
          <cell r="M89">
            <v>2582550.7999999998</v>
          </cell>
          <cell r="N89">
            <v>2849332.68</v>
          </cell>
          <cell r="O89">
            <v>2627039.9700000002</v>
          </cell>
          <cell r="P89">
            <v>2412366.19</v>
          </cell>
          <cell r="Q89">
            <v>2005798.16</v>
          </cell>
          <cell r="R89">
            <v>2585285.0099999998</v>
          </cell>
          <cell r="S89">
            <v>3924234.35</v>
          </cell>
          <cell r="T89">
            <v>3785138.41</v>
          </cell>
          <cell r="U89">
            <v>3753407.31</v>
          </cell>
          <cell r="V89">
            <v>3874772.18</v>
          </cell>
          <cell r="W89">
            <v>3588608.44</v>
          </cell>
          <cell r="X89">
            <v>3935311.73</v>
          </cell>
          <cell r="Y89">
            <v>3710626.53</v>
          </cell>
          <cell r="Z89">
            <v>4182830.6</v>
          </cell>
          <cell r="AA89">
            <v>3253503.3</v>
          </cell>
          <cell r="AB89">
            <v>3429493.67</v>
          </cell>
          <cell r="AC89">
            <v>3088894.26</v>
          </cell>
          <cell r="AD89">
            <v>4263649.2800000003</v>
          </cell>
          <cell r="AE89">
            <v>6046077.9400000004</v>
          </cell>
          <cell r="AF89">
            <v>5949506.75</v>
          </cell>
          <cell r="AG89">
            <v>6286447.5499999998</v>
          </cell>
          <cell r="AH89">
            <v>5577100.0499999998</v>
          </cell>
          <cell r="AI89">
            <v>6058873.7199999997</v>
          </cell>
          <cell r="AJ89">
            <v>7032023.6399999997</v>
          </cell>
          <cell r="AK89">
            <v>6787501.5899999999</v>
          </cell>
          <cell r="AL89">
            <v>6724832.6799999997</v>
          </cell>
          <cell r="AM89">
            <v>6581056.4100000001</v>
          </cell>
          <cell r="AN89">
            <v>6951171.9199999999</v>
          </cell>
          <cell r="AO89">
            <v>5378402.8600000003</v>
          </cell>
          <cell r="AP89">
            <v>6481168.21</v>
          </cell>
          <cell r="AQ89">
            <v>7881309.1100000003</v>
          </cell>
          <cell r="AR89">
            <v>6841337.0599999996</v>
          </cell>
          <cell r="AS89">
            <v>6575199.7599999998</v>
          </cell>
          <cell r="AT89">
            <v>5108811.84</v>
          </cell>
          <cell r="AU89">
            <v>4596371.25</v>
          </cell>
          <cell r="AV89">
            <v>5372742.0899999999</v>
          </cell>
          <cell r="AW89">
            <v>4075125.15</v>
          </cell>
          <cell r="AX89">
            <v>3990061.45</v>
          </cell>
          <cell r="AY89">
            <v>2771656.93</v>
          </cell>
          <cell r="AZ89">
            <v>1943409.34</v>
          </cell>
        </row>
        <row r="90">
          <cell r="C90">
            <v>239812.36</v>
          </cell>
          <cell r="D90">
            <v>159386.23000000001</v>
          </cell>
          <cell r="E90">
            <v>171933.02</v>
          </cell>
          <cell r="F90">
            <v>189547.17</v>
          </cell>
          <cell r="G90">
            <v>375545.25</v>
          </cell>
          <cell r="H90">
            <v>486437.67</v>
          </cell>
          <cell r="I90">
            <v>330120.82</v>
          </cell>
          <cell r="J90">
            <v>411707.8</v>
          </cell>
          <cell r="K90">
            <v>357849.59</v>
          </cell>
          <cell r="L90">
            <v>544138.81000000006</v>
          </cell>
          <cell r="M90">
            <v>678131.99</v>
          </cell>
          <cell r="N90">
            <v>512126.33</v>
          </cell>
          <cell r="O90">
            <v>371796.78</v>
          </cell>
          <cell r="P90">
            <v>405878.36</v>
          </cell>
          <cell r="Q90">
            <v>465873.73</v>
          </cell>
          <cell r="R90">
            <v>675456.63</v>
          </cell>
          <cell r="S90">
            <v>864248.57</v>
          </cell>
          <cell r="T90">
            <v>973389.67</v>
          </cell>
          <cell r="U90">
            <v>872883.41</v>
          </cell>
          <cell r="V90">
            <v>797962.88</v>
          </cell>
          <cell r="W90">
            <v>775679.26</v>
          </cell>
          <cell r="X90">
            <v>800532.03</v>
          </cell>
          <cell r="Y90">
            <v>1087769.46</v>
          </cell>
          <cell r="Z90">
            <v>453304.8</v>
          </cell>
          <cell r="AA90">
            <v>783070.99</v>
          </cell>
          <cell r="AB90">
            <v>477395.79</v>
          </cell>
          <cell r="AC90">
            <v>761637.33</v>
          </cell>
          <cell r="AD90">
            <v>1077784.8700000001</v>
          </cell>
          <cell r="AE90">
            <v>1340975</v>
          </cell>
          <cell r="AF90">
            <v>1303016.3400000001</v>
          </cell>
          <cell r="AG90">
            <v>1444085.24</v>
          </cell>
          <cell r="AH90">
            <v>1694484.35</v>
          </cell>
          <cell r="AI90">
            <v>1750962.68</v>
          </cell>
          <cell r="AJ90">
            <v>2094462.46</v>
          </cell>
          <cell r="AK90">
            <v>1832219.11</v>
          </cell>
          <cell r="AL90">
            <v>2275041.25</v>
          </cell>
          <cell r="AM90">
            <v>2684850.93</v>
          </cell>
          <cell r="AN90">
            <v>1700329.71</v>
          </cell>
          <cell r="AO90">
            <v>1886405.43</v>
          </cell>
          <cell r="AP90">
            <v>2631116.14</v>
          </cell>
          <cell r="AQ90">
            <v>3241218.15</v>
          </cell>
          <cell r="AR90">
            <v>3029356.54</v>
          </cell>
          <cell r="AS90">
            <v>1883539.73</v>
          </cell>
          <cell r="AT90">
            <v>1233762.54</v>
          </cell>
          <cell r="AU90">
            <v>1661371.51</v>
          </cell>
          <cell r="AV90">
            <v>1149521.55</v>
          </cell>
          <cell r="AW90">
            <v>1474315.743</v>
          </cell>
          <cell r="AX90">
            <v>1048437.72</v>
          </cell>
          <cell r="AY90">
            <v>732543.84</v>
          </cell>
          <cell r="AZ90">
            <v>73295.89</v>
          </cell>
        </row>
        <row r="91">
          <cell r="C91">
            <v>6778953.2000000002</v>
          </cell>
          <cell r="D91">
            <v>6710412.9500000011</v>
          </cell>
          <cell r="E91">
            <v>6784775.4099999992</v>
          </cell>
          <cell r="F91">
            <v>7609935.5</v>
          </cell>
          <cell r="G91">
            <v>9907587.9299999997</v>
          </cell>
          <cell r="H91">
            <v>12419336.290000001</v>
          </cell>
          <cell r="I91">
            <v>11915100.24</v>
          </cell>
          <cell r="J91">
            <v>11754785.359999999</v>
          </cell>
          <cell r="K91">
            <v>11724389.6</v>
          </cell>
          <cell r="L91">
            <v>12657003.450000001</v>
          </cell>
          <cell r="M91">
            <v>13757771.200000001</v>
          </cell>
          <cell r="N91">
            <v>13142519.57</v>
          </cell>
          <cell r="O91">
            <v>13372441.98</v>
          </cell>
          <cell r="P91">
            <v>12947830.979999999</v>
          </cell>
          <cell r="Q91">
            <v>12567965.950000001</v>
          </cell>
          <cell r="R91">
            <v>13384181.23</v>
          </cell>
          <cell r="S91">
            <v>17481741.809999999</v>
          </cell>
          <cell r="T91">
            <v>19431342.880000003</v>
          </cell>
          <cell r="U91">
            <v>19330362.41</v>
          </cell>
          <cell r="V91">
            <v>19105587.77</v>
          </cell>
          <cell r="W91">
            <v>18516588.460000001</v>
          </cell>
          <cell r="X91">
            <v>18314377.289999999</v>
          </cell>
          <cell r="Y91">
            <v>19181206.960000001</v>
          </cell>
          <cell r="Z91">
            <v>19689542.420000002</v>
          </cell>
          <cell r="AA91">
            <v>19161225.209999997</v>
          </cell>
          <cell r="AB91">
            <v>17477669.129999999</v>
          </cell>
          <cell r="AC91">
            <v>17502532.25</v>
          </cell>
          <cell r="AD91">
            <v>20772484.420000002</v>
          </cell>
          <cell r="AE91">
            <v>26909476.060000002</v>
          </cell>
          <cell r="AF91">
            <v>26465512.010000002</v>
          </cell>
          <cell r="AG91">
            <v>27553356.73</v>
          </cell>
          <cell r="AH91">
            <v>26603340.850000001</v>
          </cell>
          <cell r="AI91">
            <v>27137822.439999998</v>
          </cell>
          <cell r="AJ91">
            <v>27889868.550000001</v>
          </cell>
          <cell r="AK91">
            <v>27941281.789999999</v>
          </cell>
          <cell r="AL91">
            <v>29874465.149999999</v>
          </cell>
          <cell r="AM91">
            <v>29216835.760000002</v>
          </cell>
          <cell r="AN91">
            <v>26957403.840000004</v>
          </cell>
          <cell r="AO91">
            <v>24557251.349999998</v>
          </cell>
          <cell r="AP91">
            <v>26741596.110000003</v>
          </cell>
          <cell r="AQ91">
            <v>33211918.589999996</v>
          </cell>
          <cell r="AR91">
            <v>33436675.839999996</v>
          </cell>
          <cell r="AS91">
            <v>30138084.970000003</v>
          </cell>
          <cell r="AT91">
            <v>25299604.439999998</v>
          </cell>
          <cell r="AU91">
            <v>24424289.710000001</v>
          </cell>
          <cell r="AV91">
            <v>23251537.600000001</v>
          </cell>
          <cell r="AW91">
            <v>20702824.092999998</v>
          </cell>
          <cell r="AX91">
            <v>18513506.640000001</v>
          </cell>
          <cell r="AY91">
            <v>15672260.77</v>
          </cell>
          <cell r="AZ91">
            <v>11015928.08</v>
          </cell>
        </row>
        <row r="92">
          <cell r="C92">
            <v>5.9725971058767813E-2</v>
          </cell>
          <cell r="D92">
            <v>5.4614916793877449E-2</v>
          </cell>
          <cell r="E92">
            <v>5.1309789407747684E-2</v>
          </cell>
          <cell r="F92">
            <v>5.3351797709935679E-2</v>
          </cell>
          <cell r="G92">
            <v>6.4866674707195288E-2</v>
          </cell>
          <cell r="H92">
            <v>7.5734061731063798E-2</v>
          </cell>
          <cell r="I92">
            <v>6.8245167294789938E-2</v>
          </cell>
          <cell r="J92">
            <v>6.3327127963647742E-2</v>
          </cell>
          <cell r="K92">
            <v>5.9321788371654555E-2</v>
          </cell>
          <cell r="L92">
            <v>6.0232478727962981E-2</v>
          </cell>
          <cell r="M92">
            <v>6.1375654812323384E-2</v>
          </cell>
          <cell r="N92">
            <v>5.5493530308700613E-2</v>
          </cell>
          <cell r="O92">
            <v>5.3266766885941876E-2</v>
          </cell>
          <cell r="P92">
            <v>4.8751046717189335E-2</v>
          </cell>
          <cell r="Q92">
            <v>4.4915287357277858E-2</v>
          </cell>
          <cell r="R92">
            <v>4.5077534190306835E-2</v>
          </cell>
          <cell r="S92">
            <v>5.5802179666842075E-2</v>
          </cell>
          <cell r="T92">
            <v>5.8848245407940758E-2</v>
          </cell>
          <cell r="U92">
            <v>5.5731525604019908E-2</v>
          </cell>
          <cell r="V92">
            <v>5.2440400736615295E-2</v>
          </cell>
          <cell r="W92">
            <v>4.8448046047466352E-2</v>
          </cell>
          <cell r="X92">
            <v>4.5625095270848307E-2</v>
          </cell>
          <cell r="Y92">
            <v>4.5510210570567186E-2</v>
          </cell>
          <cell r="Z92">
            <v>4.4657662486607276E-2</v>
          </cell>
          <cell r="AA92">
            <v>4.1423761535788473E-2</v>
          </cell>
          <cell r="AB92">
            <v>3.6266060895236804E-2</v>
          </cell>
          <cell r="AC92">
            <v>3.4677791977509455E-2</v>
          </cell>
          <cell r="AD92">
            <v>3.9151024457987411E-2</v>
          </cell>
          <cell r="AE92">
            <v>4.8728957369195539E-2</v>
          </cell>
          <cell r="AF92">
            <v>4.6168800209793442E-2</v>
          </cell>
          <cell r="AG92">
            <v>4.6286917607502233E-2</v>
          </cell>
          <cell r="AH92">
            <v>4.310327345548616E-2</v>
          </cell>
          <cell r="AI92">
            <v>4.2356655245407548E-2</v>
          </cell>
          <cell r="AJ92">
            <v>4.197911321644425E-2</v>
          </cell>
          <cell r="AK92">
            <v>4.06092733293043E-2</v>
          </cell>
          <cell r="AL92">
            <v>4.1825327104805583E-2</v>
          </cell>
          <cell r="AM92">
            <v>3.9428539674143601E-2</v>
          </cell>
          <cell r="AN92">
            <v>3.5246050348539483E-2</v>
          </cell>
          <cell r="AO92">
            <v>3.1032198143812716E-2</v>
          </cell>
          <cell r="AP92">
            <v>3.2620861403932749E-2</v>
          </cell>
          <cell r="AQ92">
            <v>3.9259948430411855E-2</v>
          </cell>
          <cell r="AR92">
            <v>3.8289290858359297E-2</v>
          </cell>
          <cell r="AS92">
            <v>3.3492301718926691E-2</v>
          </cell>
          <cell r="AT92">
            <v>2.7344569976912307E-2</v>
          </cell>
          <cell r="AU92">
            <v>2.5565915676892391E-2</v>
          </cell>
          <cell r="AV92">
            <v>2.3617528783516535E-2</v>
          </cell>
          <cell r="AW92">
            <v>2.0418913684065676E-2</v>
          </cell>
          <cell r="AX92">
            <v>1.7688958314220984E-2</v>
          </cell>
          <cell r="AY92">
            <v>1.4498238079655818E-2</v>
          </cell>
          <cell r="AZ92">
            <v>9.8841981474136649E-3</v>
          </cell>
        </row>
        <row r="94">
          <cell r="C94">
            <v>11764706.67</v>
          </cell>
          <cell r="D94">
            <v>11764706.67</v>
          </cell>
          <cell r="E94">
            <v>11764706.67</v>
          </cell>
          <cell r="F94">
            <v>11764706.67</v>
          </cell>
          <cell r="G94">
            <v>11764706.67</v>
          </cell>
          <cell r="H94">
            <v>11764706.67</v>
          </cell>
          <cell r="I94">
            <v>11764706.67</v>
          </cell>
          <cell r="J94">
            <v>11764706.67</v>
          </cell>
          <cell r="K94">
            <v>11764706.67</v>
          </cell>
          <cell r="L94">
            <v>11764706.67</v>
          </cell>
          <cell r="M94">
            <v>11764706.67</v>
          </cell>
          <cell r="N94">
            <v>11764706.67</v>
          </cell>
          <cell r="O94">
            <v>11764706.67</v>
          </cell>
          <cell r="P94">
            <v>11764706.67</v>
          </cell>
          <cell r="Q94">
            <v>11764706.67</v>
          </cell>
          <cell r="R94">
            <v>11764706.67</v>
          </cell>
          <cell r="S94">
            <v>11764706.67</v>
          </cell>
          <cell r="T94">
            <v>11764706.67</v>
          </cell>
          <cell r="U94">
            <v>11764706.67</v>
          </cell>
          <cell r="V94">
            <v>11764706.67</v>
          </cell>
          <cell r="W94">
            <v>11764706.67</v>
          </cell>
          <cell r="X94">
            <v>11764706.67</v>
          </cell>
          <cell r="Y94">
            <v>11764706.67</v>
          </cell>
          <cell r="Z94">
            <v>11764706.67</v>
          </cell>
          <cell r="AA94">
            <v>11764706.67</v>
          </cell>
          <cell r="AB94">
            <v>11764706.67</v>
          </cell>
          <cell r="AC94">
            <v>11764706.67</v>
          </cell>
          <cell r="AD94">
            <v>11764706.67</v>
          </cell>
          <cell r="AE94">
            <v>11764706.67</v>
          </cell>
          <cell r="AF94">
            <v>11764706.67</v>
          </cell>
          <cell r="AG94">
            <v>11764706.67</v>
          </cell>
          <cell r="AH94">
            <v>11764706.67</v>
          </cell>
          <cell r="AI94">
            <v>11764706.67</v>
          </cell>
          <cell r="AJ94">
            <v>11764706.67</v>
          </cell>
          <cell r="AK94">
            <v>11764706.67</v>
          </cell>
          <cell r="AL94">
            <v>11764706.67</v>
          </cell>
          <cell r="AM94">
            <v>11764706.67</v>
          </cell>
          <cell r="AN94">
            <v>11764706.67</v>
          </cell>
          <cell r="AO94">
            <v>11870211.9825</v>
          </cell>
          <cell r="AP94">
            <v>12296546.57745</v>
          </cell>
          <cell r="AQ94">
            <v>12689236.709849998</v>
          </cell>
          <cell r="AR94">
            <v>13098966.4827</v>
          </cell>
          <cell r="AS94">
            <v>13497766.691100001</v>
          </cell>
          <cell r="AT94">
            <v>13878223.973550001</v>
          </cell>
          <cell r="AU94">
            <v>14330186.732999999</v>
          </cell>
          <cell r="AV94">
            <v>14767551.135299999</v>
          </cell>
          <cell r="AW94">
            <v>15208564.285050001</v>
          </cell>
          <cell r="AX94">
            <v>15699205.949100001</v>
          </cell>
          <cell r="AY94">
            <v>16214653.826100003</v>
          </cell>
          <cell r="AZ94">
            <v>16717483.678050002</v>
          </cell>
        </row>
        <row r="96">
          <cell r="C96">
            <v>113500928.98999999</v>
          </cell>
          <cell r="D96">
            <v>11764706.670000002</v>
          </cell>
          <cell r="E96">
            <v>11764706.670000002</v>
          </cell>
          <cell r="F96">
            <v>11764706.670000002</v>
          </cell>
          <cell r="G96">
            <v>11764706.669999987</v>
          </cell>
          <cell r="H96">
            <v>11764706.669999987</v>
          </cell>
          <cell r="I96">
            <v>11764706.669999987</v>
          </cell>
          <cell r="J96">
            <v>11764706.669999987</v>
          </cell>
          <cell r="K96">
            <v>11764706.669999987</v>
          </cell>
          <cell r="L96">
            <v>11764706.669999987</v>
          </cell>
          <cell r="M96">
            <v>11764706.669999987</v>
          </cell>
          <cell r="N96">
            <v>11764706.669999987</v>
          </cell>
          <cell r="O96">
            <v>11764706.669999987</v>
          </cell>
          <cell r="P96">
            <v>11764706.669999987</v>
          </cell>
          <cell r="Q96">
            <v>11764706.669999987</v>
          </cell>
          <cell r="R96">
            <v>11764706.670000017</v>
          </cell>
          <cell r="S96">
            <v>11764706.670000017</v>
          </cell>
          <cell r="T96">
            <v>11764706.670000017</v>
          </cell>
          <cell r="U96">
            <v>11764706.670000017</v>
          </cell>
          <cell r="V96">
            <v>11764706.670000017</v>
          </cell>
          <cell r="W96">
            <v>11764706.670000017</v>
          </cell>
          <cell r="X96">
            <v>11764706.670000017</v>
          </cell>
          <cell r="Y96">
            <v>11764706.670000017</v>
          </cell>
          <cell r="Z96">
            <v>11764706.670000017</v>
          </cell>
          <cell r="AA96">
            <v>11764706.670000017</v>
          </cell>
          <cell r="AB96">
            <v>11764706.670000017</v>
          </cell>
          <cell r="AC96">
            <v>11764706.670000017</v>
          </cell>
          <cell r="AD96">
            <v>11764706.670000017</v>
          </cell>
          <cell r="AE96">
            <v>11764706.669999957</v>
          </cell>
          <cell r="AF96">
            <v>11764706.669999957</v>
          </cell>
          <cell r="AG96">
            <v>11764706.669999957</v>
          </cell>
          <cell r="AH96">
            <v>11764706.669999957</v>
          </cell>
          <cell r="AI96">
            <v>11764706.669999957</v>
          </cell>
          <cell r="AJ96">
            <v>11764706.669999957</v>
          </cell>
          <cell r="AK96">
            <v>11764706.669999957</v>
          </cell>
          <cell r="AL96">
            <v>11764706.669999957</v>
          </cell>
          <cell r="AM96">
            <v>11764706.669999957</v>
          </cell>
          <cell r="AN96">
            <v>11764706.669999957</v>
          </cell>
          <cell r="AO96">
            <v>11870211.982499957</v>
          </cell>
          <cell r="AP96">
            <v>12296546.577450037</v>
          </cell>
          <cell r="AQ96">
            <v>12689236.709849954</v>
          </cell>
          <cell r="AR96">
            <v>13098966.48269999</v>
          </cell>
          <cell r="AS96">
            <v>13497766.689999999</v>
          </cell>
          <cell r="AT96">
            <v>13878223.970000001</v>
          </cell>
          <cell r="AU96">
            <v>14330186.73</v>
          </cell>
          <cell r="AV96">
            <v>14767551.139999986</v>
          </cell>
          <cell r="AW96">
            <v>15208564.289999962</v>
          </cell>
          <cell r="AX96">
            <v>15699205.950000048</v>
          </cell>
          <cell r="AY96">
            <v>13960643.036563396</v>
          </cell>
          <cell r="AZ96">
            <v>10718722.682504654</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Dec"/>
      <sheetName val="JDec"/>
      <sheetName val="JaDec"/>
      <sheetName val="JanDec"/>
      <sheetName val="Janec"/>
      <sheetName val="Janc"/>
    </sheetNames>
    <sheetDataSet>
      <sheetData sheetId="0" refreshError="1">
        <row r="17">
          <cell r="B17">
            <v>845949113.99000001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Fe"/>
      <sheetName val="F"/>
      <sheetName val=""/>
      <sheetName val="m"/>
      <sheetName val="ma"/>
      <sheetName val="a"/>
      <sheetName val="ap"/>
      <sheetName val="j"/>
      <sheetName val="ju"/>
      <sheetName val="au"/>
      <sheetName val="s"/>
      <sheetName val="se"/>
      <sheetName val="o"/>
      <sheetName val="oc"/>
      <sheetName val="n"/>
      <sheetName val="No"/>
      <sheetName val="d"/>
      <sheetName val="de"/>
      <sheetName val="an"/>
    </sheetNames>
    <sheetDataSet>
      <sheetData sheetId="0" refreshError="1"/>
      <sheetData sheetId="1" refreshError="1">
        <row r="17">
          <cell r="B17">
            <v>819769771.83000004</v>
          </cell>
        </row>
      </sheetData>
      <sheetData sheetId="2" refreshError="1">
        <row r="17">
          <cell r="B17">
            <v>791347465.5</v>
          </cell>
        </row>
      </sheetData>
      <sheetData sheetId="3" refreshError="1">
        <row r="17">
          <cell r="B17">
            <v>764834742.42999995</v>
          </cell>
        </row>
      </sheetData>
      <sheetData sheetId="4" refreshError="1">
        <row r="17">
          <cell r="B17">
            <v>741007300.84000003</v>
          </cell>
        </row>
      </sheetData>
      <sheetData sheetId="5" refreshError="1">
        <row r="17">
          <cell r="B17">
            <v>714267340.34000003</v>
          </cell>
        </row>
      </sheetData>
      <sheetData sheetId="6" refreshError="1">
        <row r="17">
          <cell r="B17">
            <v>688051755.15999997</v>
          </cell>
        </row>
      </sheetData>
      <sheetData sheetId="7" refreshError="1">
        <row r="17">
          <cell r="B17">
            <v>664374885.82000005</v>
          </cell>
        </row>
      </sheetData>
      <sheetData sheetId="8" refreshError="1">
        <row r="17">
          <cell r="B17">
            <v>640697956.02999997</v>
          </cell>
        </row>
      </sheetData>
      <sheetData sheetId="9" refreshError="1">
        <row r="17">
          <cell r="B17">
            <v>617200010.98000002</v>
          </cell>
        </row>
      </sheetData>
      <sheetData sheetId="10" refreshError="1">
        <row r="17">
          <cell r="B17">
            <v>595273095.60000002</v>
          </cell>
        </row>
      </sheetData>
      <sheetData sheetId="11" refreshError="1">
        <row r="17">
          <cell r="B17">
            <v>573233696.55999994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LT-Serv81"/>
      <sheetName val="AHFC-Serv91"/>
      <sheetName val="Serv-WS"/>
      <sheetName val="HLT-subs82"/>
      <sheetName val="HLT-Sub xfr83"/>
      <sheetName val="HLT-BD84"/>
      <sheetName val="HLT-RVins85"/>
      <sheetName val="ALLOW"/>
      <sheetName val="HLT CustCash86"/>
      <sheetName val="HLT-Dist87"/>
      <sheetName val=" Dist-ws"/>
      <sheetName val="Dist rollfwd"/>
      <sheetName val="HLT-dlrfund89"/>
      <sheetName val="HLT-IntExp90"/>
      <sheetName val="AHFC-IntInc92"/>
      <sheetName val="Int Exp WS"/>
      <sheetName val="HLT-int inc91"/>
      <sheetName val="HLT-NY Sec Dep92"/>
      <sheetName val="HLT-AP93"/>
      <sheetName val="ABS gain entry"/>
      <sheetName val="ABS reclass"/>
      <sheetName val="AHRC-ABS"/>
      <sheetName val="AHRC2-ABS "/>
      <sheetName val="AHRC-reclass"/>
      <sheetName val="AHRC2-reclass "/>
      <sheetName val="ABSgainSuppt"/>
      <sheetName val="GAIN ALLOCATION"/>
      <sheetName val="P&amp;L by Branch"/>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row r="9">
          <cell r="A9" t="str">
            <v>Branch.</v>
          </cell>
          <cell r="B9" t="str">
            <v>A1</v>
          </cell>
          <cell r="C9" t="str">
            <v>A2</v>
          </cell>
          <cell r="D9" t="str">
            <v>Total</v>
          </cell>
          <cell r="E9" t="str">
            <v>% of Pool</v>
          </cell>
          <cell r="F9" t="str">
            <v>A1</v>
          </cell>
          <cell r="G9" t="str">
            <v>A2</v>
          </cell>
          <cell r="H9" t="str">
            <v>Total</v>
          </cell>
          <cell r="I9" t="str">
            <v>% of Pool</v>
          </cell>
        </row>
        <row r="10">
          <cell r="A10">
            <v>101</v>
          </cell>
          <cell r="B10">
            <v>2235</v>
          </cell>
          <cell r="C10">
            <v>3335</v>
          </cell>
          <cell r="D10">
            <v>5570</v>
          </cell>
          <cell r="E10">
            <v>5.3835150390473978E-2</v>
          </cell>
          <cell r="F10">
            <v>30659957.260000028</v>
          </cell>
          <cell r="G10">
            <v>46127715.860000215</v>
          </cell>
          <cell r="H10">
            <v>76787673.120000243</v>
          </cell>
          <cell r="I10">
            <v>5.8416252997658263E-2</v>
          </cell>
        </row>
        <row r="11">
          <cell r="A11">
            <v>102</v>
          </cell>
          <cell r="B11">
            <v>3958</v>
          </cell>
          <cell r="C11">
            <v>5916</v>
          </cell>
          <cell r="D11">
            <v>9874</v>
          </cell>
          <cell r="E11">
            <v>9.5434160674244178E-2</v>
          </cell>
          <cell r="F11">
            <v>54163682.829999924</v>
          </cell>
          <cell r="G11">
            <v>80977796.350000128</v>
          </cell>
          <cell r="H11">
            <v>135141479.18000007</v>
          </cell>
          <cell r="I11">
            <v>0.10280893426630539</v>
          </cell>
        </row>
        <row r="12">
          <cell r="A12">
            <v>103</v>
          </cell>
          <cell r="B12">
            <v>5962</v>
          </cell>
          <cell r="C12">
            <v>8929</v>
          </cell>
          <cell r="D12">
            <v>14891</v>
          </cell>
          <cell r="E12">
            <v>0.14392445681589733</v>
          </cell>
          <cell r="F12">
            <v>80149554.210000083</v>
          </cell>
          <cell r="G12">
            <v>119646510.16999939</v>
          </cell>
          <cell r="H12">
            <v>199796064.37999946</v>
          </cell>
          <cell r="I12">
            <v>0.15199493578245349</v>
          </cell>
        </row>
        <row r="13">
          <cell r="A13">
            <v>104</v>
          </cell>
          <cell r="B13">
            <v>7038</v>
          </cell>
          <cell r="C13">
            <v>10560</v>
          </cell>
          <cell r="D13">
            <v>17598</v>
          </cell>
          <cell r="E13">
            <v>0.17008814660171653</v>
          </cell>
          <cell r="F13">
            <v>69079356.069999963</v>
          </cell>
          <cell r="G13">
            <v>102969108.40000021</v>
          </cell>
          <cell r="H13">
            <v>172048464.47000018</v>
          </cell>
          <cell r="I13">
            <v>0.13088593806758286</v>
          </cell>
        </row>
        <row r="14">
          <cell r="A14">
            <v>105</v>
          </cell>
          <cell r="B14">
            <v>6262</v>
          </cell>
          <cell r="C14">
            <v>9375</v>
          </cell>
          <cell r="D14">
            <v>15637</v>
          </cell>
          <cell r="E14">
            <v>0.15113469419314932</v>
          </cell>
          <cell r="F14">
            <v>81015747.869999871</v>
          </cell>
          <cell r="G14">
            <v>122502465.48000003</v>
          </cell>
          <cell r="H14">
            <v>203518213.3499999</v>
          </cell>
          <cell r="I14">
            <v>0.1548265620981347</v>
          </cell>
        </row>
        <row r="15">
          <cell r="A15">
            <v>106</v>
          </cell>
          <cell r="B15">
            <v>5029</v>
          </cell>
          <cell r="C15">
            <v>7553</v>
          </cell>
          <cell r="D15">
            <v>12582</v>
          </cell>
          <cell r="E15">
            <v>0.12160751565762004</v>
          </cell>
          <cell r="F15">
            <v>66701590.490000077</v>
          </cell>
          <cell r="G15">
            <v>100510904.95000003</v>
          </cell>
          <cell r="H15">
            <v>167212495.44000012</v>
          </cell>
          <cell r="I15">
            <v>0.12720697269635919</v>
          </cell>
        </row>
        <row r="16">
          <cell r="A16">
            <v>107</v>
          </cell>
          <cell r="B16">
            <v>4065</v>
          </cell>
          <cell r="C16">
            <v>6086</v>
          </cell>
          <cell r="D16">
            <v>10151</v>
          </cell>
          <cell r="E16">
            <v>9.8111420397432925E-2</v>
          </cell>
          <cell r="F16">
            <v>54156587.579999954</v>
          </cell>
          <cell r="G16">
            <v>81029216.069999695</v>
          </cell>
          <cell r="H16">
            <v>135185803.64999965</v>
          </cell>
          <cell r="I16">
            <v>0.10284265412456228</v>
          </cell>
        </row>
        <row r="17">
          <cell r="A17">
            <v>108</v>
          </cell>
          <cell r="B17">
            <v>6868</v>
          </cell>
          <cell r="C17">
            <v>10293</v>
          </cell>
          <cell r="D17">
            <v>17161</v>
          </cell>
          <cell r="E17">
            <v>0.16586445526946572</v>
          </cell>
          <cell r="F17">
            <v>89871013.770000383</v>
          </cell>
          <cell r="G17">
            <v>134930379.81999996</v>
          </cell>
          <cell r="H17">
            <v>224801393.59000033</v>
          </cell>
          <cell r="I17">
            <v>0.17101774996694377</v>
          </cell>
        </row>
      </sheetData>
      <sheetData sheetId="27"/>
      <sheetData sheetId="28"/>
      <sheetData sheetId="29"/>
      <sheetData sheetId="30"/>
      <sheetData sheetId="31"/>
      <sheetData sheetId="32"/>
      <sheetData sheetId="33"/>
      <sheetData sheetId="34"/>
      <sheetData sheetId="3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ec"/>
      <sheetName val="c"/>
      <sheetName val=""/>
      <sheetName val="j"/>
      <sheetName val="ja"/>
      <sheetName val="ov"/>
      <sheetName val="Ma"/>
      <sheetName val="Ju"/>
      <sheetName val="Au"/>
      <sheetName val="A"/>
      <sheetName val="s"/>
      <sheetName val="se"/>
      <sheetName val="ct"/>
      <sheetName val="t"/>
      <sheetName val="N"/>
      <sheetName val="No"/>
      <sheetName val="D"/>
      <sheetName val="De"/>
      <sheetName val="M"/>
      <sheetName val="Ar"/>
      <sheetName val="r"/>
      <sheetName val="mr"/>
      <sheetName val="mayr"/>
      <sheetName val="Ap"/>
      <sheetName val="sd"/>
    </sheetNames>
    <sheetDataSet>
      <sheetData sheetId="0" refreshError="1">
        <row r="17">
          <cell r="B17">
            <v>552227618.09000003</v>
          </cell>
        </row>
      </sheetData>
      <sheetData sheetId="1" refreshError="1">
        <row r="17">
          <cell r="B17">
            <v>530573202.30000001</v>
          </cell>
        </row>
      </sheetData>
      <sheetData sheetId="2" refreshError="1">
        <row r="17">
          <cell r="B17">
            <v>504718762.41000003</v>
          </cell>
        </row>
      </sheetData>
      <sheetData sheetId="3" refreshError="1">
        <row r="17">
          <cell r="B17">
            <v>481929073.58999997</v>
          </cell>
        </row>
      </sheetData>
      <sheetData sheetId="4" refreshError="1">
        <row r="17">
          <cell r="B17">
            <v>462566036.97000003</v>
          </cell>
        </row>
      </sheetData>
      <sheetData sheetId="5" refreshError="1">
        <row r="17">
          <cell r="B17">
            <v>440899530.42000002</v>
          </cell>
        </row>
      </sheetData>
      <sheetData sheetId="6" refreshError="1">
        <row r="17">
          <cell r="B17">
            <v>421470406.74000001</v>
          </cell>
        </row>
      </sheetData>
      <sheetData sheetId="7" refreshError="1">
        <row r="17">
          <cell r="B17">
            <v>401410170.89999998</v>
          </cell>
        </row>
      </sheetData>
      <sheetData sheetId="8" refreshError="1">
        <row r="17">
          <cell r="B17">
            <v>382194742.00999999</v>
          </cell>
        </row>
      </sheetData>
      <sheetData sheetId="9" refreshError="1">
        <row r="17">
          <cell r="B17">
            <v>364329553.19999999</v>
          </cell>
        </row>
      </sheetData>
      <sheetData sheetId="10" refreshError="1">
        <row r="17">
          <cell r="B17">
            <v>346847896.24000001</v>
          </cell>
        </row>
      </sheetData>
      <sheetData sheetId="11" refreshError="1">
        <row r="17">
          <cell r="B17">
            <v>330194090.67000002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efreshError="1">
        <row r="17">
          <cell r="B17">
            <v>313280626.56999999</v>
          </cell>
        </row>
      </sheetData>
      <sheetData sheetId="1" refreshError="1">
        <row r="17">
          <cell r="B17">
            <v>296914670.91999996</v>
          </cell>
        </row>
      </sheetData>
      <sheetData sheetId="2" refreshError="1">
        <row r="17">
          <cell r="B17">
            <v>279814884.63</v>
          </cell>
        </row>
      </sheetData>
      <sheetData sheetId="3" refreshError="1">
        <row r="17">
          <cell r="B17">
            <v>265590830.38999999</v>
          </cell>
        </row>
      </sheetData>
      <sheetData sheetId="4" refreshError="1">
        <row r="17">
          <cell r="B17">
            <v>251046623.66</v>
          </cell>
        </row>
      </sheetData>
      <sheetData sheetId="5" refreshError="1">
        <row r="17">
          <cell r="B17">
            <v>236829761.90000001</v>
          </cell>
        </row>
      </sheetData>
      <sheetData sheetId="6" refreshError="1">
        <row r="17">
          <cell r="B17">
            <v>224156813.34999999</v>
          </cell>
        </row>
      </sheetData>
      <sheetData sheetId="7" refreshError="1">
        <row r="17">
          <cell r="B17">
            <v>210135855.56</v>
          </cell>
        </row>
      </sheetData>
      <sheetData sheetId="8" refreshError="1">
        <row r="17">
          <cell r="B17">
            <v>197640528.41</v>
          </cell>
        </row>
      </sheetData>
      <sheetData sheetId="9" refreshError="1">
        <row r="17">
          <cell r="B17">
            <v>185620061.06999999</v>
          </cell>
        </row>
      </sheetData>
      <sheetData sheetId="10" refreshError="1">
        <row r="17">
          <cell r="B17">
            <v>174592586</v>
          </cell>
        </row>
      </sheetData>
      <sheetData sheetId="11" refreshError="1">
        <row r="17">
          <cell r="B17">
            <v>163986137.88999999</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s>
    <sheetDataSet>
      <sheetData sheetId="0">
        <row r="17">
          <cell r="B17">
            <v>152737718.94</v>
          </cell>
        </row>
      </sheetData>
      <sheetData sheetId="1">
        <row r="17">
          <cell r="B17">
            <v>142636908.72</v>
          </cell>
        </row>
      </sheetData>
      <sheetData sheetId="2">
        <row r="17">
          <cell r="B17">
            <v>132231597.28999999</v>
          </cell>
        </row>
      </sheetData>
      <sheetData sheetId="3">
        <row r="17">
          <cell r="B17">
            <v>122867768.44000001</v>
          </cell>
        </row>
      </sheetData>
      <sheetData sheetId="4">
        <row r="17">
          <cell r="B17">
            <v>113500928.98999999</v>
          </cell>
        </row>
      </sheetData>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
      <sheetName val="Sep"/>
      <sheetName val="Oct"/>
      <sheetName val="Nov"/>
      <sheetName val="Dec"/>
      <sheetName val="Apr"/>
      <sheetName val="Au"/>
      <sheetName val="A"/>
      <sheetName val=""/>
      <sheetName val="S"/>
      <sheetName val="SE"/>
      <sheetName val="O"/>
      <sheetName val="Oc"/>
      <sheetName val="n"/>
      <sheetName val="no"/>
      <sheetName val="d"/>
      <sheetName val="de"/>
    </sheetNames>
    <sheetDataSet>
      <sheetData sheetId="0" refreshError="1">
        <row r="20">
          <cell r="B20">
            <v>800622946.11000001</v>
          </cell>
        </row>
      </sheetData>
      <sheetData sheetId="1" refreshError="1">
        <row r="20">
          <cell r="B20">
            <v>779024460.05999994</v>
          </cell>
        </row>
      </sheetData>
      <sheetData sheetId="2" refreshError="1">
        <row r="20">
          <cell r="B20">
            <v>757369227.11000001</v>
          </cell>
        </row>
      </sheetData>
      <sheetData sheetId="3" refreshError="1">
        <row r="20">
          <cell r="B20">
            <v>737587498.99000001</v>
          </cell>
        </row>
      </sheetData>
      <sheetData sheetId="4" refreshError="1">
        <row r="20">
          <cell r="B20">
            <v>716736033.9000001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8B"/>
      <sheetName val="WOART-15 Certificate Trends"/>
    </sheetNames>
    <sheetDataSet>
      <sheetData sheetId="0">
        <row r="4">
          <cell r="B4">
            <v>41182</v>
          </cell>
          <cell r="C4">
            <v>41152</v>
          </cell>
          <cell r="D4">
            <v>41121</v>
          </cell>
          <cell r="E4">
            <v>41090</v>
          </cell>
          <cell r="F4">
            <v>41060</v>
          </cell>
          <cell r="G4">
            <v>41029</v>
          </cell>
          <cell r="H4">
            <v>40999</v>
          </cell>
          <cell r="I4">
            <v>40968</v>
          </cell>
          <cell r="J4">
            <v>40939</v>
          </cell>
          <cell r="K4">
            <v>40908</v>
          </cell>
          <cell r="L4">
            <v>40877</v>
          </cell>
          <cell r="M4">
            <v>40847</v>
          </cell>
          <cell r="N4">
            <v>40816</v>
          </cell>
          <cell r="O4">
            <v>40786</v>
          </cell>
          <cell r="P4">
            <v>40755</v>
          </cell>
          <cell r="Q4">
            <v>40724</v>
          </cell>
          <cell r="R4">
            <v>40694</v>
          </cell>
          <cell r="S4">
            <v>40663</v>
          </cell>
          <cell r="T4">
            <v>40633</v>
          </cell>
          <cell r="U4">
            <v>40602</v>
          </cell>
          <cell r="V4">
            <v>40574</v>
          </cell>
          <cell r="W4">
            <v>40543</v>
          </cell>
          <cell r="X4">
            <v>40512</v>
          </cell>
          <cell r="Y4">
            <v>40482</v>
          </cell>
          <cell r="Z4">
            <v>40451</v>
          </cell>
          <cell r="AA4">
            <v>40421</v>
          </cell>
          <cell r="AB4">
            <v>40390</v>
          </cell>
          <cell r="AC4">
            <v>40359</v>
          </cell>
          <cell r="AD4">
            <v>40329</v>
          </cell>
          <cell r="AE4">
            <v>40298</v>
          </cell>
          <cell r="AF4">
            <v>40268</v>
          </cell>
          <cell r="AG4">
            <v>40237</v>
          </cell>
          <cell r="AH4">
            <v>40209</v>
          </cell>
          <cell r="AI4">
            <v>40178</v>
          </cell>
          <cell r="AJ4">
            <v>40147</v>
          </cell>
          <cell r="AK4">
            <v>40117</v>
          </cell>
          <cell r="AL4">
            <v>40086</v>
          </cell>
          <cell r="AM4">
            <v>40056</v>
          </cell>
          <cell r="AN4">
            <v>40025</v>
          </cell>
          <cell r="AO4">
            <v>39994</v>
          </cell>
          <cell r="AP4">
            <v>39964</v>
          </cell>
          <cell r="AQ4">
            <v>39933</v>
          </cell>
          <cell r="AR4">
            <v>39903</v>
          </cell>
          <cell r="AS4">
            <v>39872</v>
          </cell>
          <cell r="AT4">
            <v>39844</v>
          </cell>
          <cell r="AU4">
            <v>39813</v>
          </cell>
          <cell r="AV4">
            <v>39782</v>
          </cell>
          <cell r="AW4">
            <v>39752</v>
          </cell>
          <cell r="AX4">
            <v>39721</v>
          </cell>
          <cell r="AY4">
            <v>39691</v>
          </cell>
        </row>
        <row r="5">
          <cell r="B5">
            <v>807851000</v>
          </cell>
          <cell r="C5">
            <v>807851000</v>
          </cell>
          <cell r="D5">
            <v>807851000</v>
          </cell>
          <cell r="E5">
            <v>807851000</v>
          </cell>
          <cell r="F5">
            <v>807851000</v>
          </cell>
          <cell r="G5">
            <v>807851000</v>
          </cell>
          <cell r="H5">
            <v>807851000</v>
          </cell>
          <cell r="I5">
            <v>807851000</v>
          </cell>
          <cell r="J5">
            <v>807851000</v>
          </cell>
          <cell r="K5">
            <v>807851000</v>
          </cell>
          <cell r="L5">
            <v>807851000</v>
          </cell>
          <cell r="M5">
            <v>807851000</v>
          </cell>
          <cell r="N5">
            <v>807851000</v>
          </cell>
          <cell r="O5">
            <v>807851000</v>
          </cell>
          <cell r="P5">
            <v>807851000</v>
          </cell>
          <cell r="Q5">
            <v>807851000</v>
          </cell>
          <cell r="R5">
            <v>807851000</v>
          </cell>
          <cell r="S5">
            <v>807851000</v>
          </cell>
          <cell r="T5">
            <v>807851000</v>
          </cell>
          <cell r="U5">
            <v>807851000</v>
          </cell>
          <cell r="V5">
            <v>807851000</v>
          </cell>
          <cell r="W5">
            <v>807851000</v>
          </cell>
          <cell r="X5">
            <v>807851000</v>
          </cell>
          <cell r="Y5">
            <v>807851000</v>
          </cell>
          <cell r="Z5">
            <v>807851000</v>
          </cell>
          <cell r="AA5">
            <v>807851000</v>
          </cell>
          <cell r="AB5">
            <v>807851000</v>
          </cell>
          <cell r="AC5">
            <v>807851000</v>
          </cell>
          <cell r="AD5">
            <v>807851000</v>
          </cell>
          <cell r="AE5">
            <v>807851000</v>
          </cell>
          <cell r="AF5">
            <v>807851000</v>
          </cell>
          <cell r="AG5">
            <v>807851000</v>
          </cell>
          <cell r="AH5">
            <v>807851000</v>
          </cell>
          <cell r="AI5">
            <v>807851000</v>
          </cell>
          <cell r="AJ5">
            <v>807851000</v>
          </cell>
          <cell r="AK5">
            <v>807851000</v>
          </cell>
          <cell r="AL5">
            <v>807851000</v>
          </cell>
          <cell r="AM5">
            <v>807851000</v>
          </cell>
          <cell r="AN5">
            <v>807851000</v>
          </cell>
          <cell r="AO5">
            <v>807851000</v>
          </cell>
          <cell r="AP5">
            <v>807851000</v>
          </cell>
          <cell r="AQ5">
            <v>807851000</v>
          </cell>
          <cell r="AR5">
            <v>807851000</v>
          </cell>
          <cell r="AS5">
            <v>807851000</v>
          </cell>
          <cell r="AT5">
            <v>807851000</v>
          </cell>
          <cell r="AU5">
            <v>807851000</v>
          </cell>
          <cell r="AV5">
            <v>807851000</v>
          </cell>
          <cell r="AW5">
            <v>807851000</v>
          </cell>
          <cell r="AX5">
            <v>807851000</v>
          </cell>
          <cell r="AY5">
            <v>807851000</v>
          </cell>
        </row>
        <row r="6">
          <cell r="B6">
            <v>76889369.930000007</v>
          </cell>
          <cell r="C6">
            <v>6875832.7909282278</v>
          </cell>
          <cell r="D6">
            <v>6774329.0509281885</v>
          </cell>
          <cell r="E6">
            <v>7073248.5609282237</v>
          </cell>
          <cell r="F6">
            <v>7751881.7109282296</v>
          </cell>
          <cell r="G6">
            <v>7925481.0209282171</v>
          </cell>
          <cell r="H6">
            <v>8486267.8409282099</v>
          </cell>
          <cell r="I6">
            <v>8296359.3409282248</v>
          </cell>
          <cell r="J6">
            <v>8859531.6009282153</v>
          </cell>
          <cell r="K6">
            <v>8321486.370928226</v>
          </cell>
          <cell r="L6">
            <v>8919122.9109281879</v>
          </cell>
          <cell r="M6">
            <v>10243708.330928205</v>
          </cell>
          <cell r="N6">
            <v>10093091.390928267</v>
          </cell>
          <cell r="O6">
            <v>11169377.240928201</v>
          </cell>
          <cell r="P6">
            <v>10876281.880928217</v>
          </cell>
          <cell r="Q6">
            <v>11070552.010928242</v>
          </cell>
          <cell r="R6">
            <v>11846685.510928212</v>
          </cell>
          <cell r="S6">
            <v>12527527.700928239</v>
          </cell>
          <cell r="T6">
            <v>13513998.820928214</v>
          </cell>
          <cell r="U6">
            <v>11691857.383774957</v>
          </cell>
          <cell r="V6">
            <v>12505822.821924867</v>
          </cell>
          <cell r="W6">
            <v>12278289.221374922</v>
          </cell>
          <cell r="X6">
            <v>12759147.043524906</v>
          </cell>
          <cell r="Y6">
            <v>13739287.122449914</v>
          </cell>
          <cell r="Z6">
            <v>14363103.543474933</v>
          </cell>
          <cell r="AA6">
            <v>14797907.030850058</v>
          </cell>
          <cell r="AB6">
            <v>15942769.337225009</v>
          </cell>
          <cell r="AC6">
            <v>16606041.77042499</v>
          </cell>
          <cell r="AD6">
            <v>15937908.217871757</v>
          </cell>
          <cell r="AE6">
            <v>19147936.639771543</v>
          </cell>
          <cell r="AF6">
            <v>22143301.533853445</v>
          </cell>
          <cell r="AG6">
            <v>17297841.459124975</v>
          </cell>
          <cell r="AH6">
            <v>16775086.750874998</v>
          </cell>
          <cell r="AI6">
            <v>17401176.057074904</v>
          </cell>
          <cell r="AJ6">
            <v>17403437.476999983</v>
          </cell>
          <cell r="AK6">
            <v>18332820.991774943</v>
          </cell>
          <cell r="AL6">
            <v>17303764.057934422</v>
          </cell>
          <cell r="AM6">
            <v>17784652.75007496</v>
          </cell>
          <cell r="AN6">
            <v>19169215.386049975</v>
          </cell>
          <cell r="AO6">
            <v>21142605.47795001</v>
          </cell>
          <cell r="AP6">
            <v>17950327.406645399</v>
          </cell>
          <cell r="AQ6">
            <v>20554125.089253943</v>
          </cell>
          <cell r="AR6">
            <v>21657923.726400066</v>
          </cell>
          <cell r="AS6">
            <v>20329047.813950062</v>
          </cell>
          <cell r="AT6">
            <v>20912582.643936396</v>
          </cell>
          <cell r="AU6">
            <v>20173792.474333882</v>
          </cell>
          <cell r="AV6">
            <v>19138821.956341147</v>
          </cell>
          <cell r="AW6">
            <v>23461272.562098622</v>
          </cell>
          <cell r="AX6">
            <v>24185809.182335246</v>
          </cell>
          <cell r="AY6">
            <v>22625101.165991113</v>
          </cell>
        </row>
        <row r="7">
          <cell r="B7">
            <v>76889369.930000007</v>
          </cell>
          <cell r="C7">
            <v>76889369.930000007</v>
          </cell>
          <cell r="D7">
            <v>83765202.719999999</v>
          </cell>
          <cell r="E7">
            <v>90539531.769999996</v>
          </cell>
          <cell r="F7">
            <v>97612780.329999998</v>
          </cell>
          <cell r="G7">
            <v>105364662.04000001</v>
          </cell>
          <cell r="H7">
            <v>113290143.06</v>
          </cell>
          <cell r="I7">
            <v>121776410.90000001</v>
          </cell>
          <cell r="J7">
            <v>130072770.23999999</v>
          </cell>
          <cell r="K7">
            <v>138932301.84</v>
          </cell>
          <cell r="L7">
            <v>147253788.21000001</v>
          </cell>
          <cell r="M7">
            <v>156172911.12</v>
          </cell>
          <cell r="N7">
            <v>166416619.44999999</v>
          </cell>
          <cell r="O7">
            <v>176509710.84</v>
          </cell>
          <cell r="P7">
            <v>187679088.08000001</v>
          </cell>
          <cell r="Q7">
            <v>198555369.96000001</v>
          </cell>
          <cell r="R7">
            <v>209625921.97</v>
          </cell>
          <cell r="S7">
            <v>221472607.47999999</v>
          </cell>
          <cell r="T7">
            <v>234000135.18000001</v>
          </cell>
          <cell r="U7">
            <v>247514134</v>
          </cell>
          <cell r="V7">
            <v>259205991.3770749</v>
          </cell>
          <cell r="W7">
            <v>271711814.19707489</v>
          </cell>
          <cell r="X7">
            <v>283990103.41707492</v>
          </cell>
          <cell r="Y7">
            <v>296749250.46707493</v>
          </cell>
          <cell r="Z7">
            <v>310488537.59707493</v>
          </cell>
          <cell r="AA7">
            <v>324851641.14707494</v>
          </cell>
          <cell r="AB7">
            <v>339649548.17707497</v>
          </cell>
          <cell r="AC7">
            <v>355592317.51707494</v>
          </cell>
          <cell r="AD7">
            <v>372198359.28707492</v>
          </cell>
          <cell r="AE7">
            <v>388136267.50707495</v>
          </cell>
          <cell r="AF7">
            <v>407284204.14707494</v>
          </cell>
          <cell r="AG7">
            <v>429427505.67707497</v>
          </cell>
          <cell r="AH7">
            <v>446725347.13619995</v>
          </cell>
          <cell r="AI7">
            <v>463500433.88619995</v>
          </cell>
          <cell r="AJ7">
            <v>480901609.94619995</v>
          </cell>
          <cell r="AK7">
            <v>498305047.42619997</v>
          </cell>
          <cell r="AL7">
            <v>516637868.41619998</v>
          </cell>
          <cell r="AM7">
            <v>533941632.47619998</v>
          </cell>
          <cell r="AN7">
            <v>551726285.22619998</v>
          </cell>
          <cell r="AO7">
            <v>570895500.61619997</v>
          </cell>
          <cell r="AP7">
            <v>592038106.09619999</v>
          </cell>
          <cell r="AQ7">
            <v>609988433.50619996</v>
          </cell>
          <cell r="AR7">
            <v>630542558.59964991</v>
          </cell>
          <cell r="AS7">
            <v>652200482.32605004</v>
          </cell>
          <cell r="AT7">
            <v>672529530.13514984</v>
          </cell>
          <cell r="AU7">
            <v>693442112.79825008</v>
          </cell>
          <cell r="AV7">
            <v>713615905.272825</v>
          </cell>
          <cell r="AW7">
            <v>732754727.22892499</v>
          </cell>
          <cell r="AX7">
            <v>756215999.76999998</v>
          </cell>
          <cell r="AY7">
            <v>780401808.96000004</v>
          </cell>
        </row>
        <row r="9">
          <cell r="B9">
            <v>186000000</v>
          </cell>
          <cell r="C9">
            <v>186000000</v>
          </cell>
          <cell r="D9">
            <v>186000000</v>
          </cell>
          <cell r="E9">
            <v>186000000</v>
          </cell>
          <cell r="F9">
            <v>186000000</v>
          </cell>
          <cell r="G9">
            <v>186000000</v>
          </cell>
          <cell r="H9">
            <v>186000000</v>
          </cell>
          <cell r="I9">
            <v>186000000</v>
          </cell>
          <cell r="J9">
            <v>186000000</v>
          </cell>
          <cell r="K9">
            <v>186000000</v>
          </cell>
          <cell r="L9">
            <v>186000000</v>
          </cell>
          <cell r="M9">
            <v>186000000</v>
          </cell>
          <cell r="N9">
            <v>186000000</v>
          </cell>
          <cell r="O9">
            <v>186000000</v>
          </cell>
          <cell r="P9">
            <v>186000000</v>
          </cell>
          <cell r="Q9">
            <v>186000000</v>
          </cell>
          <cell r="R9">
            <v>186000000</v>
          </cell>
          <cell r="S9">
            <v>186000000</v>
          </cell>
          <cell r="T9">
            <v>186000000</v>
          </cell>
          <cell r="U9">
            <v>186000000</v>
          </cell>
          <cell r="V9">
            <v>186000000</v>
          </cell>
          <cell r="W9">
            <v>186000000</v>
          </cell>
          <cell r="X9">
            <v>186000000</v>
          </cell>
          <cell r="Y9">
            <v>186000000</v>
          </cell>
          <cell r="Z9">
            <v>186000000</v>
          </cell>
          <cell r="AA9">
            <v>186000000</v>
          </cell>
          <cell r="AB9">
            <v>186000000</v>
          </cell>
          <cell r="AC9">
            <v>186000000</v>
          </cell>
          <cell r="AD9">
            <v>186000000</v>
          </cell>
          <cell r="AE9">
            <v>186000000</v>
          </cell>
          <cell r="AF9">
            <v>186000000</v>
          </cell>
          <cell r="AG9">
            <v>186000000</v>
          </cell>
          <cell r="AH9">
            <v>186000000</v>
          </cell>
          <cell r="AI9">
            <v>186000000</v>
          </cell>
          <cell r="AJ9">
            <v>186000000</v>
          </cell>
          <cell r="AK9">
            <v>186000000</v>
          </cell>
          <cell r="AL9">
            <v>186000000</v>
          </cell>
          <cell r="AM9">
            <v>186000000</v>
          </cell>
          <cell r="AN9">
            <v>186000000</v>
          </cell>
          <cell r="AO9">
            <v>186000000</v>
          </cell>
          <cell r="AP9">
            <v>186000000</v>
          </cell>
          <cell r="AQ9">
            <v>186000000</v>
          </cell>
          <cell r="AR9">
            <v>186000000</v>
          </cell>
          <cell r="AS9">
            <v>186000000</v>
          </cell>
          <cell r="AT9">
            <v>186000000</v>
          </cell>
          <cell r="AU9">
            <v>186000000</v>
          </cell>
          <cell r="AV9">
            <v>186000000</v>
          </cell>
          <cell r="AW9">
            <v>186000000</v>
          </cell>
          <cell r="AX9">
            <v>186000000</v>
          </cell>
          <cell r="AY9">
            <v>186000000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-3.5002641379833221E-4</v>
          </cell>
          <cell r="W10">
            <v>-3.5002641379833221E-4</v>
          </cell>
          <cell r="X10">
            <v>-3.5002641379833221E-4</v>
          </cell>
          <cell r="Y10">
            <v>-3.5002641379833221E-4</v>
          </cell>
          <cell r="Z10">
            <v>-3.5002641379833221E-4</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8691558.5996498726</v>
          </cell>
          <cell r="AR10">
            <v>21657923.726400066</v>
          </cell>
          <cell r="AS10">
            <v>20329047.813950062</v>
          </cell>
          <cell r="AT10">
            <v>20912582.643936396</v>
          </cell>
          <cell r="AU10">
            <v>20173792.474333882</v>
          </cell>
          <cell r="AV10">
            <v>19138821.956341147</v>
          </cell>
          <cell r="AW10">
            <v>23461272.562098622</v>
          </cell>
          <cell r="AX10">
            <v>24185809.182335246</v>
          </cell>
          <cell r="AY10">
            <v>22625101.165991113</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8691558.5996498726</v>
          </cell>
          <cell r="AS11">
            <v>30349482.326049939</v>
          </cell>
          <cell r="AT11">
            <v>50678530.134963572</v>
          </cell>
          <cell r="AU11">
            <v>71591112.778899968</v>
          </cell>
          <cell r="AV11">
            <v>91764905.25323385</v>
          </cell>
          <cell r="AW11">
            <v>110903727.209575</v>
          </cell>
          <cell r="AX11">
            <v>134364999.77167362</v>
          </cell>
          <cell r="AY11">
            <v>163374898.83400887</v>
          </cell>
        </row>
        <row r="13">
          <cell r="B13">
            <v>240000000</v>
          </cell>
          <cell r="C13">
            <v>240000000</v>
          </cell>
          <cell r="D13">
            <v>240000000</v>
          </cell>
          <cell r="E13">
            <v>240000000</v>
          </cell>
          <cell r="F13">
            <v>240000000</v>
          </cell>
          <cell r="G13">
            <v>240000000</v>
          </cell>
          <cell r="H13">
            <v>240000000</v>
          </cell>
          <cell r="I13">
            <v>240000000</v>
          </cell>
          <cell r="J13">
            <v>240000000</v>
          </cell>
          <cell r="K13">
            <v>240000000</v>
          </cell>
          <cell r="L13">
            <v>240000000</v>
          </cell>
          <cell r="M13">
            <v>240000000</v>
          </cell>
          <cell r="N13">
            <v>240000000</v>
          </cell>
          <cell r="O13">
            <v>240000000</v>
          </cell>
          <cell r="P13">
            <v>240000000</v>
          </cell>
          <cell r="Q13">
            <v>240000000</v>
          </cell>
          <cell r="R13">
            <v>240000000</v>
          </cell>
          <cell r="S13">
            <v>240000000</v>
          </cell>
          <cell r="T13">
            <v>240000000</v>
          </cell>
          <cell r="U13">
            <v>240000000</v>
          </cell>
          <cell r="V13">
            <v>240000000</v>
          </cell>
          <cell r="W13">
            <v>240000000</v>
          </cell>
          <cell r="X13">
            <v>240000000</v>
          </cell>
          <cell r="Y13">
            <v>240000000</v>
          </cell>
          <cell r="Z13">
            <v>240000000</v>
          </cell>
          <cell r="AA13">
            <v>240000000</v>
          </cell>
          <cell r="AB13">
            <v>240000000</v>
          </cell>
          <cell r="AC13">
            <v>240000000</v>
          </cell>
          <cell r="AD13">
            <v>240000000</v>
          </cell>
          <cell r="AE13">
            <v>240000000</v>
          </cell>
          <cell r="AF13">
            <v>240000000</v>
          </cell>
          <cell r="AG13">
            <v>240000000</v>
          </cell>
          <cell r="AH13">
            <v>240000000</v>
          </cell>
          <cell r="AI13">
            <v>240000000</v>
          </cell>
          <cell r="AJ13">
            <v>240000000</v>
          </cell>
          <cell r="AK13">
            <v>240000000</v>
          </cell>
          <cell r="AL13">
            <v>240000000</v>
          </cell>
          <cell r="AM13">
            <v>240000000</v>
          </cell>
          <cell r="AN13">
            <v>240000000</v>
          </cell>
          <cell r="AO13">
            <v>240000000</v>
          </cell>
          <cell r="AP13">
            <v>240000000</v>
          </cell>
          <cell r="AQ13">
            <v>240000000</v>
          </cell>
          <cell r="AR13">
            <v>240000000</v>
          </cell>
          <cell r="AS13">
            <v>240000000</v>
          </cell>
          <cell r="AT13">
            <v>240000000</v>
          </cell>
          <cell r="AU13">
            <v>240000000</v>
          </cell>
          <cell r="AV13">
            <v>240000000</v>
          </cell>
          <cell r="AW13">
            <v>240000000</v>
          </cell>
          <cell r="AX13">
            <v>240000000</v>
          </cell>
          <cell r="AY13">
            <v>240000000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-2.5749597698450089E-3</v>
          </cell>
          <cell r="AA14">
            <v>0</v>
          </cell>
          <cell r="AB14">
            <v>0</v>
          </cell>
          <cell r="AC14">
            <v>0</v>
          </cell>
          <cell r="AD14">
            <v>6285267.507250037</v>
          </cell>
          <cell r="AE14">
            <v>19147936.639771543</v>
          </cell>
          <cell r="AF14">
            <v>22143301.533853445</v>
          </cell>
          <cell r="AG14">
            <v>17297841.459124975</v>
          </cell>
          <cell r="AH14">
            <v>16775086.750874998</v>
          </cell>
          <cell r="AI14">
            <v>17401176.057074904</v>
          </cell>
          <cell r="AJ14">
            <v>17403437.476999983</v>
          </cell>
          <cell r="AK14">
            <v>18332820.991774943</v>
          </cell>
          <cell r="AL14">
            <v>17303764.057934422</v>
          </cell>
          <cell r="AM14">
            <v>17784652.75007496</v>
          </cell>
          <cell r="AN14">
            <v>19169215.386049975</v>
          </cell>
          <cell r="AO14">
            <v>21142605.47795001</v>
          </cell>
          <cell r="AP14">
            <v>17950327.406645399</v>
          </cell>
          <cell r="AQ14">
            <v>11862566.489604071</v>
          </cell>
          <cell r="AR14">
            <v>0</v>
          </cell>
          <cell r="AS14">
            <v>0</v>
          </cell>
          <cell r="AT14">
            <v>0</v>
          </cell>
          <cell r="AU14">
            <v>0</v>
          </cell>
          <cell r="AV14">
            <v>0</v>
          </cell>
          <cell r="AW14">
            <v>0</v>
          </cell>
          <cell r="AX14">
            <v>0</v>
          </cell>
          <cell r="AY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6285267.507250037</v>
          </cell>
          <cell r="AF15">
            <v>25433204.14702158</v>
          </cell>
          <cell r="AG15">
            <v>47576505.680875026</v>
          </cell>
          <cell r="AH15">
            <v>64874347.139125004</v>
          </cell>
          <cell r="AI15">
            <v>81649433.892925099</v>
          </cell>
          <cell r="AJ15">
            <v>99050609.953000024</v>
          </cell>
          <cell r="AK15">
            <v>116454047.42822504</v>
          </cell>
          <cell r="AL15">
            <v>134786868.4219906</v>
          </cell>
          <cell r="AM15">
            <v>152090632.47992504</v>
          </cell>
          <cell r="AN15">
            <v>169875285.23395002</v>
          </cell>
          <cell r="AO15">
            <v>189044500.62204999</v>
          </cell>
          <cell r="AP15">
            <v>210187106.10375056</v>
          </cell>
          <cell r="AQ15">
            <v>228137433.51039594</v>
          </cell>
          <cell r="AR15">
            <v>240000000</v>
          </cell>
          <cell r="AS15">
            <v>240000000</v>
          </cell>
          <cell r="AT15">
            <v>240000000</v>
          </cell>
          <cell r="AU15">
            <v>240000000</v>
          </cell>
          <cell r="AV15">
            <v>240000000</v>
          </cell>
          <cell r="AW15">
            <v>240000000</v>
          </cell>
          <cell r="AX15">
            <v>240000000</v>
          </cell>
          <cell r="AY15">
            <v>240000000</v>
          </cell>
        </row>
        <row r="17">
          <cell r="B17">
            <v>134000000</v>
          </cell>
          <cell r="C17">
            <v>134000000</v>
          </cell>
          <cell r="D17">
            <v>134000000</v>
          </cell>
          <cell r="E17">
            <v>134000000</v>
          </cell>
          <cell r="F17">
            <v>134000000</v>
          </cell>
          <cell r="G17">
            <v>134000000</v>
          </cell>
          <cell r="H17">
            <v>134000000</v>
          </cell>
          <cell r="I17">
            <v>134000000</v>
          </cell>
          <cell r="J17">
            <v>134000000</v>
          </cell>
          <cell r="K17">
            <v>134000000</v>
          </cell>
          <cell r="L17">
            <v>134000000</v>
          </cell>
          <cell r="M17">
            <v>134000000</v>
          </cell>
          <cell r="N17">
            <v>134000000</v>
          </cell>
          <cell r="O17">
            <v>134000000</v>
          </cell>
          <cell r="P17">
            <v>134000000</v>
          </cell>
          <cell r="Q17">
            <v>134000000</v>
          </cell>
          <cell r="R17">
            <v>134000000</v>
          </cell>
          <cell r="S17">
            <v>134000000</v>
          </cell>
          <cell r="T17">
            <v>134000000</v>
          </cell>
          <cell r="U17">
            <v>134000000</v>
          </cell>
          <cell r="V17">
            <v>134000000</v>
          </cell>
          <cell r="W17">
            <v>134000000</v>
          </cell>
          <cell r="X17">
            <v>134000000</v>
          </cell>
          <cell r="Y17">
            <v>134000000</v>
          </cell>
          <cell r="Z17">
            <v>134000000</v>
          </cell>
          <cell r="AA17">
            <v>134000000</v>
          </cell>
          <cell r="AB17">
            <v>134000000</v>
          </cell>
          <cell r="AC17">
            <v>134000000</v>
          </cell>
          <cell r="AD17">
            <v>134000000</v>
          </cell>
          <cell r="AE17">
            <v>134000000</v>
          </cell>
          <cell r="AF17">
            <v>134000000</v>
          </cell>
          <cell r="AG17">
            <v>134000000</v>
          </cell>
          <cell r="AH17">
            <v>134000000</v>
          </cell>
          <cell r="AI17">
            <v>134000000</v>
          </cell>
          <cell r="AJ17">
            <v>134000000</v>
          </cell>
          <cell r="AK17">
            <v>134000000</v>
          </cell>
          <cell r="AL17">
            <v>134000000</v>
          </cell>
          <cell r="AM17">
            <v>134000000</v>
          </cell>
          <cell r="AN17">
            <v>134000000</v>
          </cell>
          <cell r="AO17">
            <v>134000000</v>
          </cell>
          <cell r="AP17">
            <v>134000000</v>
          </cell>
          <cell r="AQ17">
            <v>134000000</v>
          </cell>
          <cell r="AR17">
            <v>134000000</v>
          </cell>
          <cell r="AS17">
            <v>134000000</v>
          </cell>
          <cell r="AT17">
            <v>134000000</v>
          </cell>
          <cell r="AU17">
            <v>134000000</v>
          </cell>
          <cell r="AV17">
            <v>134000000</v>
          </cell>
          <cell r="AW17">
            <v>134000000</v>
          </cell>
          <cell r="AX17">
            <v>134000000</v>
          </cell>
          <cell r="AY17">
            <v>134000000</v>
          </cell>
        </row>
        <row r="18">
          <cell r="B18">
            <v>0</v>
          </cell>
          <cell r="C18">
            <v>0</v>
          </cell>
          <cell r="D18">
            <v>0</v>
          </cell>
          <cell r="E18">
            <v>0</v>
          </cell>
          <cell r="F18">
            <v>0</v>
          </cell>
          <cell r="G18">
            <v>0</v>
          </cell>
          <cell r="H18">
            <v>0</v>
          </cell>
          <cell r="I18">
            <v>0</v>
          </cell>
          <cell r="J18">
            <v>0</v>
          </cell>
          <cell r="K18">
            <v>0</v>
          </cell>
          <cell r="L18">
            <v>0</v>
          </cell>
          <cell r="M18">
            <v>0</v>
          </cell>
          <cell r="N18">
            <v>0</v>
          </cell>
          <cell r="O18">
            <v>3251075.18</v>
          </cell>
          <cell r="P18">
            <v>7323727.497710458</v>
          </cell>
          <cell r="Q18">
            <v>7454542.5601225346</v>
          </cell>
          <cell r="R18">
            <v>7977165.3174756356</v>
          </cell>
          <cell r="S18">
            <v>8435621.8157146797</v>
          </cell>
          <cell r="T18">
            <v>9099878.7181605529</v>
          </cell>
          <cell r="U18">
            <v>7872909.068852229</v>
          </cell>
          <cell r="V18">
            <v>8421006.3856743313</v>
          </cell>
          <cell r="W18">
            <v>8267792.7904937556</v>
          </cell>
          <cell r="X18">
            <v>8591586.4898891617</v>
          </cell>
          <cell r="Y18">
            <v>9251580.3040786255</v>
          </cell>
          <cell r="Z18">
            <v>9671637.5867935456</v>
          </cell>
          <cell r="AA18">
            <v>9964419.8257097602</v>
          </cell>
          <cell r="AB18">
            <v>10735332.12585004</v>
          </cell>
          <cell r="AC18">
            <v>11181957.778241977</v>
          </cell>
          <cell r="AD18">
            <v>6499768.1167000532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3251075.1322895428</v>
          </cell>
          <cell r="Q19">
            <v>10574802.579877466</v>
          </cell>
          <cell r="R19">
            <v>18029344.892524365</v>
          </cell>
          <cell r="S19">
            <v>26006510.014285319</v>
          </cell>
          <cell r="T19">
            <v>34442131.661839448</v>
          </cell>
          <cell r="U19">
            <v>43542010.251147769</v>
          </cell>
          <cell r="V19">
            <v>51414919.204325676</v>
          </cell>
          <cell r="W19">
            <v>59835925.489506245</v>
          </cell>
          <cell r="X19">
            <v>68103718.190110847</v>
          </cell>
          <cell r="Y19">
            <v>76695304.595921382</v>
          </cell>
          <cell r="Z19">
            <v>85946884.823206469</v>
          </cell>
          <cell r="AA19">
            <v>95618522.334290236</v>
          </cell>
          <cell r="AB19">
            <v>105582942.08414996</v>
          </cell>
          <cell r="AC19">
            <v>116318274.14175802</v>
          </cell>
          <cell r="AD19">
            <v>127500231.88329995</v>
          </cell>
          <cell r="AE19">
            <v>134000000</v>
          </cell>
          <cell r="AF19">
            <v>134000000</v>
          </cell>
          <cell r="AG19">
            <v>134000000</v>
          </cell>
          <cell r="AH19">
            <v>134000000</v>
          </cell>
          <cell r="AI19">
            <v>134000000</v>
          </cell>
          <cell r="AJ19">
            <v>134000000</v>
          </cell>
          <cell r="AK19">
            <v>134000000</v>
          </cell>
          <cell r="AL19">
            <v>134000000</v>
          </cell>
          <cell r="AM19">
            <v>134000000</v>
          </cell>
          <cell r="AN19">
            <v>134000000</v>
          </cell>
          <cell r="AO19">
            <v>134000000</v>
          </cell>
          <cell r="AP19">
            <v>134000000</v>
          </cell>
          <cell r="AQ19">
            <v>134000000</v>
          </cell>
          <cell r="AR19">
            <v>134000000</v>
          </cell>
          <cell r="AS19">
            <v>134000000</v>
          </cell>
          <cell r="AT19">
            <v>134000000</v>
          </cell>
          <cell r="AU19">
            <v>134000000</v>
          </cell>
          <cell r="AV19">
            <v>134000000</v>
          </cell>
          <cell r="AW19">
            <v>134000000</v>
          </cell>
          <cell r="AX19">
            <v>134000000</v>
          </cell>
          <cell r="AY19">
            <v>134000000</v>
          </cell>
        </row>
        <row r="21">
          <cell r="B21">
            <v>65000000</v>
          </cell>
          <cell r="C21">
            <v>65000000</v>
          </cell>
          <cell r="D21">
            <v>65000000</v>
          </cell>
          <cell r="E21">
            <v>65000000</v>
          </cell>
          <cell r="F21">
            <v>65000000</v>
          </cell>
          <cell r="G21">
            <v>65000000</v>
          </cell>
          <cell r="H21">
            <v>65000000</v>
          </cell>
          <cell r="I21">
            <v>65000000</v>
          </cell>
          <cell r="J21">
            <v>65000000</v>
          </cell>
          <cell r="K21">
            <v>65000000</v>
          </cell>
          <cell r="L21">
            <v>65000000</v>
          </cell>
          <cell r="M21">
            <v>65000000</v>
          </cell>
          <cell r="N21">
            <v>65000000</v>
          </cell>
          <cell r="O21">
            <v>65000000</v>
          </cell>
          <cell r="P21">
            <v>65000000</v>
          </cell>
          <cell r="Q21">
            <v>65000000</v>
          </cell>
          <cell r="R21">
            <v>65000000</v>
          </cell>
          <cell r="S21">
            <v>65000000</v>
          </cell>
          <cell r="T21">
            <v>65000000</v>
          </cell>
          <cell r="U21">
            <v>65000000</v>
          </cell>
          <cell r="V21">
            <v>65000000</v>
          </cell>
          <cell r="W21">
            <v>65000000</v>
          </cell>
          <cell r="X21">
            <v>65000000</v>
          </cell>
          <cell r="Y21">
            <v>65000000</v>
          </cell>
          <cell r="Z21">
            <v>65000000</v>
          </cell>
          <cell r="AA21">
            <v>65000000</v>
          </cell>
          <cell r="AB21">
            <v>65000000</v>
          </cell>
          <cell r="AC21">
            <v>65000000</v>
          </cell>
          <cell r="AD21">
            <v>65000000</v>
          </cell>
          <cell r="AE21">
            <v>65000000</v>
          </cell>
          <cell r="AF21">
            <v>65000000</v>
          </cell>
          <cell r="AG21">
            <v>65000000</v>
          </cell>
          <cell r="AH21">
            <v>65000000</v>
          </cell>
          <cell r="AI21">
            <v>65000000</v>
          </cell>
          <cell r="AJ21">
            <v>65000000</v>
          </cell>
          <cell r="AK21">
            <v>65000000</v>
          </cell>
          <cell r="AL21">
            <v>65000000</v>
          </cell>
          <cell r="AM21">
            <v>65000000</v>
          </cell>
          <cell r="AN21">
            <v>65000000</v>
          </cell>
          <cell r="AO21">
            <v>65000000</v>
          </cell>
          <cell r="AP21">
            <v>65000000</v>
          </cell>
          <cell r="AQ21">
            <v>65000000</v>
          </cell>
          <cell r="AR21">
            <v>65000000</v>
          </cell>
          <cell r="AS21">
            <v>65000000</v>
          </cell>
          <cell r="AT21">
            <v>65000000</v>
          </cell>
          <cell r="AU21">
            <v>65000000</v>
          </cell>
          <cell r="AV21">
            <v>65000000</v>
          </cell>
          <cell r="AW21">
            <v>65000000</v>
          </cell>
          <cell r="AX21">
            <v>65000000</v>
          </cell>
          <cell r="AY21">
            <v>65000000</v>
          </cell>
        </row>
        <row r="22">
          <cell r="B22">
            <v>0</v>
          </cell>
          <cell r="C22">
            <v>0</v>
          </cell>
          <cell r="D22">
            <v>0</v>
          </cell>
          <cell r="E22">
            <v>0</v>
          </cell>
          <cell r="F22">
            <v>0</v>
          </cell>
          <cell r="G22">
            <v>0</v>
          </cell>
          <cell r="H22">
            <v>0</v>
          </cell>
          <cell r="I22">
            <v>0</v>
          </cell>
          <cell r="J22">
            <v>0</v>
          </cell>
          <cell r="K22">
            <v>0</v>
          </cell>
          <cell r="L22">
            <v>0</v>
          </cell>
          <cell r="M22">
            <v>0</v>
          </cell>
          <cell r="N22">
            <v>0</v>
          </cell>
          <cell r="O22">
            <v>1577012.9</v>
          </cell>
          <cell r="P22">
            <v>3552554.3832177594</v>
          </cell>
          <cell r="Q22">
            <v>3616009.4508057074</v>
          </cell>
          <cell r="R22">
            <v>3869520.1934525762</v>
          </cell>
          <cell r="S22">
            <v>4091905.8852135595</v>
          </cell>
          <cell r="T22">
            <v>4414120.1027676612</v>
          </cell>
          <cell r="U22">
            <v>3818948.3149227276</v>
          </cell>
          <cell r="V22">
            <v>4084816.4362505358</v>
          </cell>
          <cell r="W22">
            <v>4010496.4308811659</v>
          </cell>
          <cell r="X22">
            <v>4167560.5536357444</v>
          </cell>
          <cell r="Y22">
            <v>4487706.8183712885</v>
          </cell>
          <cell r="Z22">
            <v>4691465.9592563473</v>
          </cell>
          <cell r="AA22">
            <v>4833487.2051402982</v>
          </cell>
          <cell r="AB22">
            <v>5207437.2113749683</v>
          </cell>
          <cell r="AC22">
            <v>5424083.9921830129</v>
          </cell>
          <cell r="AD22">
            <v>3152872.593921667</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1577012.9467822406</v>
          </cell>
          <cell r="Q23">
            <v>5129567.3791942932</v>
          </cell>
          <cell r="R23">
            <v>8745577.0765474234</v>
          </cell>
          <cell r="S23">
            <v>12615097.46478644</v>
          </cell>
          <cell r="T23">
            <v>16707003.51723234</v>
          </cell>
          <cell r="U23">
            <v>21121123.745077271</v>
          </cell>
          <cell r="V23">
            <v>24940072.173749454</v>
          </cell>
          <cell r="W23">
            <v>29024888.709118828</v>
          </cell>
          <cell r="X23">
            <v>33035385.236364245</v>
          </cell>
          <cell r="Y23">
            <v>37202945.881628707</v>
          </cell>
          <cell r="Z23">
            <v>41690652.780743644</v>
          </cell>
          <cell r="AA23">
            <v>46382118.814859703</v>
          </cell>
          <cell r="AB23">
            <v>51215606.098625034</v>
          </cell>
          <cell r="AC23">
            <v>56423043.377816983</v>
          </cell>
          <cell r="AD23">
            <v>61847127.406078331</v>
          </cell>
          <cell r="AE23">
            <v>65000000</v>
          </cell>
          <cell r="AF23">
            <v>65000000</v>
          </cell>
          <cell r="AG23">
            <v>65000000</v>
          </cell>
          <cell r="AH23">
            <v>65000000</v>
          </cell>
          <cell r="AI23">
            <v>65000000</v>
          </cell>
          <cell r="AJ23">
            <v>65000000</v>
          </cell>
          <cell r="AK23">
            <v>65000000</v>
          </cell>
          <cell r="AL23">
            <v>65000000</v>
          </cell>
          <cell r="AM23">
            <v>65000000</v>
          </cell>
          <cell r="AN23">
            <v>65000000</v>
          </cell>
          <cell r="AO23">
            <v>65000000</v>
          </cell>
          <cell r="AP23">
            <v>65000000</v>
          </cell>
          <cell r="AQ23">
            <v>65000000</v>
          </cell>
          <cell r="AR23">
            <v>65000000</v>
          </cell>
          <cell r="AS23">
            <v>65000000</v>
          </cell>
          <cell r="AT23">
            <v>65000000</v>
          </cell>
          <cell r="AU23">
            <v>65000000</v>
          </cell>
          <cell r="AV23">
            <v>65000000</v>
          </cell>
          <cell r="AW23">
            <v>65000000</v>
          </cell>
          <cell r="AX23">
            <v>65000000</v>
          </cell>
          <cell r="AY23">
            <v>65000000</v>
          </cell>
        </row>
        <row r="25">
          <cell r="B25">
            <v>125000000</v>
          </cell>
          <cell r="C25">
            <v>125000000</v>
          </cell>
          <cell r="D25">
            <v>125000000</v>
          </cell>
          <cell r="E25">
            <v>125000000</v>
          </cell>
          <cell r="F25">
            <v>125000000</v>
          </cell>
          <cell r="G25">
            <v>125000000</v>
          </cell>
          <cell r="H25">
            <v>125000000</v>
          </cell>
          <cell r="I25">
            <v>125000000</v>
          </cell>
          <cell r="J25">
            <v>125000000</v>
          </cell>
          <cell r="K25">
            <v>125000000</v>
          </cell>
          <cell r="L25">
            <v>125000000</v>
          </cell>
          <cell r="M25">
            <v>125000000</v>
          </cell>
          <cell r="N25">
            <v>125000000</v>
          </cell>
          <cell r="O25">
            <v>125000000</v>
          </cell>
          <cell r="P25">
            <v>125000000</v>
          </cell>
          <cell r="Q25">
            <v>125000000</v>
          </cell>
          <cell r="R25">
            <v>125000000</v>
          </cell>
          <cell r="S25">
            <v>125000000</v>
          </cell>
          <cell r="T25">
            <v>125000000</v>
          </cell>
          <cell r="U25">
            <v>125000000</v>
          </cell>
          <cell r="V25">
            <v>125000000</v>
          </cell>
          <cell r="W25">
            <v>125000000</v>
          </cell>
          <cell r="X25">
            <v>125000000</v>
          </cell>
          <cell r="Y25">
            <v>125000000</v>
          </cell>
          <cell r="Z25">
            <v>125000000</v>
          </cell>
          <cell r="AA25">
            <v>125000000</v>
          </cell>
          <cell r="AB25">
            <v>125000000</v>
          </cell>
          <cell r="AC25">
            <v>125000000</v>
          </cell>
          <cell r="AD25">
            <v>125000000</v>
          </cell>
          <cell r="AE25">
            <v>125000000</v>
          </cell>
          <cell r="AF25">
            <v>125000000</v>
          </cell>
          <cell r="AG25">
            <v>125000000</v>
          </cell>
          <cell r="AH25">
            <v>125000000</v>
          </cell>
          <cell r="AI25">
            <v>125000000</v>
          </cell>
          <cell r="AJ25">
            <v>125000000</v>
          </cell>
          <cell r="AK25">
            <v>125000000</v>
          </cell>
          <cell r="AL25">
            <v>125000000</v>
          </cell>
          <cell r="AM25">
            <v>125000000</v>
          </cell>
          <cell r="AN25">
            <v>125000000</v>
          </cell>
          <cell r="AO25">
            <v>125000000</v>
          </cell>
          <cell r="AP25">
            <v>125000000</v>
          </cell>
          <cell r="AQ25">
            <v>125000000</v>
          </cell>
          <cell r="AR25">
            <v>125000000</v>
          </cell>
          <cell r="AS25">
            <v>125000000</v>
          </cell>
          <cell r="AT25">
            <v>125000000</v>
          </cell>
          <cell r="AU25">
            <v>125000000</v>
          </cell>
          <cell r="AV25">
            <v>125000000</v>
          </cell>
          <cell r="AW25">
            <v>125000000</v>
          </cell>
          <cell r="AX25">
            <v>125000000</v>
          </cell>
          <cell r="AY25">
            <v>125000000</v>
          </cell>
        </row>
        <row r="26">
          <cell r="B26">
            <v>19038369.93</v>
          </cell>
          <cell r="C26">
            <v>6875832.7909282278</v>
          </cell>
          <cell r="D26">
            <v>6774329.0509281885</v>
          </cell>
          <cell r="E26">
            <v>7073248.5609282237</v>
          </cell>
          <cell r="F26">
            <v>7751881.7109282296</v>
          </cell>
          <cell r="G26">
            <v>7925481.0209282171</v>
          </cell>
          <cell r="H26">
            <v>8486267.8409282099</v>
          </cell>
          <cell r="I26">
            <v>8296359.3409282248</v>
          </cell>
          <cell r="J26">
            <v>8859531.6009282153</v>
          </cell>
          <cell r="K26">
            <v>8321486.370928226</v>
          </cell>
          <cell r="L26">
            <v>8919122.9109281879</v>
          </cell>
          <cell r="M26">
            <v>10243708.330928205</v>
          </cell>
          <cell r="N26">
            <v>10093091.390928267</v>
          </cell>
          <cell r="O26">
            <v>6341289.1609282009</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row>
        <row r="27">
          <cell r="B27">
            <v>0</v>
          </cell>
          <cell r="C27">
            <v>19038369.929071769</v>
          </cell>
          <cell r="D27">
            <v>25914202.719071813</v>
          </cell>
          <cell r="E27">
            <v>32688531.769071773</v>
          </cell>
          <cell r="F27">
            <v>39761780.329071768</v>
          </cell>
          <cell r="G27">
            <v>47513662.039071783</v>
          </cell>
          <cell r="H27">
            <v>55439143.059071787</v>
          </cell>
          <cell r="I27">
            <v>63925410.899071768</v>
          </cell>
          <cell r="J27">
            <v>72221770.239071786</v>
          </cell>
          <cell r="K27">
            <v>81081301.839071766</v>
          </cell>
          <cell r="L27">
            <v>89402788.209071815</v>
          </cell>
          <cell r="M27">
            <v>98321911.119071797</v>
          </cell>
          <cell r="N27">
            <v>108565619.44907174</v>
          </cell>
          <cell r="O27">
            <v>118658710.8390718</v>
          </cell>
          <cell r="P27">
            <v>125000000</v>
          </cell>
          <cell r="Q27">
            <v>125000000</v>
          </cell>
          <cell r="R27">
            <v>125000000</v>
          </cell>
          <cell r="S27">
            <v>125000000</v>
          </cell>
          <cell r="T27">
            <v>125000000</v>
          </cell>
          <cell r="U27">
            <v>125000000</v>
          </cell>
          <cell r="V27">
            <v>125000000</v>
          </cell>
          <cell r="W27">
            <v>125000000</v>
          </cell>
          <cell r="X27">
            <v>125000000</v>
          </cell>
          <cell r="Y27">
            <v>125000000</v>
          </cell>
          <cell r="Z27">
            <v>125000000</v>
          </cell>
          <cell r="AA27">
            <v>125000000</v>
          </cell>
          <cell r="AB27">
            <v>125000000</v>
          </cell>
          <cell r="AC27">
            <v>125000000</v>
          </cell>
          <cell r="AD27">
            <v>125000000</v>
          </cell>
          <cell r="AE27">
            <v>125000000</v>
          </cell>
          <cell r="AF27">
            <v>125000000</v>
          </cell>
          <cell r="AG27">
            <v>125000000</v>
          </cell>
          <cell r="AH27">
            <v>125000000</v>
          </cell>
          <cell r="AI27">
            <v>125000000</v>
          </cell>
          <cell r="AJ27">
            <v>125000000</v>
          </cell>
          <cell r="AK27">
            <v>125000000</v>
          </cell>
          <cell r="AL27">
            <v>125000000</v>
          </cell>
          <cell r="AM27">
            <v>125000000</v>
          </cell>
          <cell r="AN27">
            <v>125000000</v>
          </cell>
          <cell r="AO27">
            <v>125000000</v>
          </cell>
          <cell r="AP27">
            <v>125000000</v>
          </cell>
          <cell r="AQ27">
            <v>125000000</v>
          </cell>
          <cell r="AR27">
            <v>125000000</v>
          </cell>
          <cell r="AS27">
            <v>125000000</v>
          </cell>
          <cell r="AT27">
            <v>125000000</v>
          </cell>
          <cell r="AU27">
            <v>125000000</v>
          </cell>
          <cell r="AV27">
            <v>125000000</v>
          </cell>
          <cell r="AW27">
            <v>125000000</v>
          </cell>
          <cell r="AX27">
            <v>125000000</v>
          </cell>
          <cell r="AY27">
            <v>125000000</v>
          </cell>
        </row>
        <row r="29">
          <cell r="B29">
            <v>57851000</v>
          </cell>
          <cell r="C29">
            <v>57851000</v>
          </cell>
          <cell r="D29">
            <v>57851000</v>
          </cell>
          <cell r="E29">
            <v>57851000</v>
          </cell>
          <cell r="F29">
            <v>57851000</v>
          </cell>
          <cell r="G29">
            <v>57851000</v>
          </cell>
          <cell r="H29">
            <v>57851000</v>
          </cell>
          <cell r="I29">
            <v>57851000</v>
          </cell>
          <cell r="J29">
            <v>57851000</v>
          </cell>
          <cell r="K29">
            <v>57851000</v>
          </cell>
          <cell r="L29">
            <v>57851000</v>
          </cell>
          <cell r="M29">
            <v>57851000</v>
          </cell>
          <cell r="N29">
            <v>57851000</v>
          </cell>
          <cell r="O29">
            <v>57851000</v>
          </cell>
          <cell r="P29">
            <v>57851000</v>
          </cell>
          <cell r="Q29">
            <v>57851000</v>
          </cell>
          <cell r="R29">
            <v>57851000</v>
          </cell>
          <cell r="S29">
            <v>57851000</v>
          </cell>
          <cell r="T29">
            <v>57851000</v>
          </cell>
          <cell r="U29">
            <v>57851000</v>
          </cell>
          <cell r="V29">
            <v>57851000</v>
          </cell>
          <cell r="W29">
            <v>57851000</v>
          </cell>
          <cell r="X29">
            <v>57851000</v>
          </cell>
          <cell r="Y29">
            <v>57851000</v>
          </cell>
          <cell r="Z29">
            <v>57851000</v>
          </cell>
          <cell r="AA29">
            <v>57851000</v>
          </cell>
          <cell r="AB29">
            <v>57851000</v>
          </cell>
          <cell r="AC29">
            <v>57851000</v>
          </cell>
          <cell r="AD29">
            <v>57851000</v>
          </cell>
          <cell r="AE29">
            <v>57851000</v>
          </cell>
          <cell r="AF29">
            <v>57851000</v>
          </cell>
          <cell r="AG29">
            <v>57851000</v>
          </cell>
          <cell r="AH29">
            <v>57851000</v>
          </cell>
          <cell r="AI29">
            <v>57851000</v>
          </cell>
          <cell r="AJ29">
            <v>57851000</v>
          </cell>
          <cell r="AK29">
            <v>57851000</v>
          </cell>
          <cell r="AL29">
            <v>57851000</v>
          </cell>
          <cell r="AM29">
            <v>57851000</v>
          </cell>
          <cell r="AN29">
            <v>57851000</v>
          </cell>
          <cell r="AO29">
            <v>57851000</v>
          </cell>
          <cell r="AP29">
            <v>57851000</v>
          </cell>
          <cell r="AQ29">
            <v>57851000</v>
          </cell>
          <cell r="AR29">
            <v>57851000</v>
          </cell>
          <cell r="AS29">
            <v>57851000</v>
          </cell>
          <cell r="AT29">
            <v>57851000</v>
          </cell>
          <cell r="AU29">
            <v>57851000</v>
          </cell>
          <cell r="AV29">
            <v>57851000</v>
          </cell>
          <cell r="AW29">
            <v>57851000</v>
          </cell>
          <cell r="AX29">
            <v>57851000</v>
          </cell>
          <cell r="AY29">
            <v>57851000</v>
          </cell>
        </row>
        <row r="30">
          <cell r="B30">
            <v>57851000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row>
        <row r="31">
          <cell r="B31">
            <v>0</v>
          </cell>
          <cell r="C31">
            <v>57851000</v>
          </cell>
          <cell r="D31">
            <v>57851000</v>
          </cell>
          <cell r="E31">
            <v>57851000</v>
          </cell>
          <cell r="F31">
            <v>57851000</v>
          </cell>
          <cell r="G31">
            <v>57851000</v>
          </cell>
          <cell r="H31">
            <v>57851000</v>
          </cell>
          <cell r="I31">
            <v>57851000</v>
          </cell>
          <cell r="J31">
            <v>57851000</v>
          </cell>
          <cell r="K31">
            <v>57851000</v>
          </cell>
          <cell r="L31">
            <v>57851000</v>
          </cell>
          <cell r="M31">
            <v>57851000</v>
          </cell>
          <cell r="N31">
            <v>57851000</v>
          </cell>
          <cell r="O31">
            <v>57851000</v>
          </cell>
          <cell r="P31">
            <v>57851000</v>
          </cell>
          <cell r="Q31">
            <v>57851000</v>
          </cell>
          <cell r="R31">
            <v>57851000</v>
          </cell>
          <cell r="S31">
            <v>57851000</v>
          </cell>
          <cell r="T31">
            <v>57851000</v>
          </cell>
          <cell r="U31">
            <v>57851000</v>
          </cell>
          <cell r="V31">
            <v>57851000</v>
          </cell>
          <cell r="W31">
            <v>57851000</v>
          </cell>
          <cell r="X31">
            <v>57851000</v>
          </cell>
          <cell r="Y31">
            <v>57851000</v>
          </cell>
          <cell r="Z31">
            <v>57851000</v>
          </cell>
          <cell r="AA31">
            <v>57851000</v>
          </cell>
          <cell r="AB31">
            <v>57851000</v>
          </cell>
          <cell r="AC31">
            <v>57851000</v>
          </cell>
          <cell r="AD31">
            <v>57851000</v>
          </cell>
          <cell r="AE31">
            <v>57851000</v>
          </cell>
          <cell r="AF31">
            <v>57851000</v>
          </cell>
          <cell r="AG31">
            <v>57851000</v>
          </cell>
          <cell r="AH31">
            <v>57851000</v>
          </cell>
          <cell r="AI31">
            <v>57851000</v>
          </cell>
          <cell r="AJ31">
            <v>57851000</v>
          </cell>
          <cell r="AK31">
            <v>57851000</v>
          </cell>
          <cell r="AL31">
            <v>57851000</v>
          </cell>
          <cell r="AM31">
            <v>57851000</v>
          </cell>
          <cell r="AN31">
            <v>57851000</v>
          </cell>
          <cell r="AO31">
            <v>57851000</v>
          </cell>
          <cell r="AP31">
            <v>57851000</v>
          </cell>
          <cell r="AQ31">
            <v>57851000</v>
          </cell>
          <cell r="AR31">
            <v>57851000</v>
          </cell>
          <cell r="AS31">
            <v>57851000</v>
          </cell>
          <cell r="AT31">
            <v>57851000</v>
          </cell>
          <cell r="AU31">
            <v>57851000</v>
          </cell>
          <cell r="AV31">
            <v>57851000</v>
          </cell>
          <cell r="AW31">
            <v>57851000</v>
          </cell>
          <cell r="AX31">
            <v>57851000</v>
          </cell>
          <cell r="AY31">
            <v>57851000</v>
          </cell>
        </row>
        <row r="34">
          <cell r="B34">
            <v>88528.420174499988</v>
          </cell>
          <cell r="C34">
            <v>120501.042648</v>
          </cell>
          <cell r="D34">
            <v>152001.67273049999</v>
          </cell>
          <cell r="E34">
            <v>184892.27853450002</v>
          </cell>
          <cell r="F34">
            <v>220938.528486</v>
          </cell>
          <cell r="G34">
            <v>257792.01522900001</v>
          </cell>
          <cell r="H34">
            <v>297253.16068500001</v>
          </cell>
          <cell r="I34">
            <v>335831.231616</v>
          </cell>
          <cell r="J34">
            <v>377028.05355600006</v>
          </cell>
          <cell r="K34">
            <v>415722.96517649997</v>
          </cell>
          <cell r="L34">
            <v>457196.88670800003</v>
          </cell>
          <cell r="M34">
            <v>504830.13044250006</v>
          </cell>
          <cell r="N34">
            <v>551763.00540600007</v>
          </cell>
          <cell r="O34">
            <v>597263.02519650769</v>
          </cell>
          <cell r="P34">
            <v>633244.19752877485</v>
          </cell>
          <cell r="Q34">
            <v>669527.44119562628</v>
          </cell>
          <cell r="R34">
            <v>708701.30662605003</v>
          </cell>
          <cell r="S34">
            <v>751059.07070282463</v>
          </cell>
          <cell r="T34">
            <v>796583.24731097498</v>
          </cell>
          <cell r="U34">
            <v>832390.83009484608</v>
          </cell>
          <cell r="V34">
            <v>873422.41105310456</v>
          </cell>
          <cell r="W34">
            <v>922635.20607720246</v>
          </cell>
          <cell r="X34">
            <v>958833.00367072341</v>
          </cell>
          <cell r="Y34">
            <v>1006337.7645543914</v>
          </cell>
          <cell r="Z34">
            <v>1052145.7122393064</v>
          </cell>
          <cell r="AA34">
            <v>1102011.6631107989</v>
          </cell>
          <cell r="AB34">
            <v>1163317.7163407379</v>
          </cell>
          <cell r="AC34">
            <v>1213914.2780575962</v>
          </cell>
          <cell r="AD34">
            <v>1264058.7067818968</v>
          </cell>
          <cell r="AE34">
            <v>1334330.1220504437</v>
          </cell>
          <cell r="AF34">
            <v>1406278.5848294562</v>
          </cell>
          <cell r="AG34">
            <v>1454492.5280734999</v>
          </cell>
          <cell r="AH34">
            <v>1526579.8683047502</v>
          </cell>
          <cell r="AI34">
            <v>1583610.4867445834</v>
          </cell>
          <cell r="AJ34">
            <v>1638084.7285160278</v>
          </cell>
          <cell r="AK34">
            <v>1710147.0277010554</v>
          </cell>
          <cell r="AL34">
            <v>1763853.3434517419</v>
          </cell>
          <cell r="AM34">
            <v>1823726.2413888057</v>
          </cell>
          <cell r="AN34">
            <v>1902333.4021338334</v>
          </cell>
          <cell r="AO34">
            <v>1967918.7068274999</v>
          </cell>
          <cell r="AP34">
            <v>2034111.2142205017</v>
          </cell>
          <cell r="AQ34">
            <v>2099385.0160876587</v>
          </cell>
          <cell r="AR34">
            <v>2159188.4481720235</v>
          </cell>
          <cell r="AS34">
            <v>2182364.3160788319</v>
          </cell>
          <cell r="AT34">
            <v>2277157.055676566</v>
          </cell>
          <cell r="AU34">
            <v>2359482.2124791718</v>
          </cell>
          <cell r="AV34">
            <v>2378902.627739592</v>
          </cell>
          <cell r="AW34">
            <v>2701544.1807057709</v>
          </cell>
          <cell r="AX34">
            <v>2584130.2046397501</v>
          </cell>
          <cell r="AY34">
            <v>4029723.6628472223</v>
          </cell>
        </row>
        <row r="35">
          <cell r="B35">
            <v>76889369.930000007</v>
          </cell>
          <cell r="C35">
            <v>6875832.7909282278</v>
          </cell>
          <cell r="D35">
            <v>6774329.0509281885</v>
          </cell>
          <cell r="E35">
            <v>7073248.5609282237</v>
          </cell>
          <cell r="F35">
            <v>7751881.7109282296</v>
          </cell>
          <cell r="G35">
            <v>7925481.0209282171</v>
          </cell>
          <cell r="H35">
            <v>8486267.8409282099</v>
          </cell>
          <cell r="I35">
            <v>8296359.3409282248</v>
          </cell>
          <cell r="J35">
            <v>8859531.6009282153</v>
          </cell>
          <cell r="K35">
            <v>8321486.370928226</v>
          </cell>
          <cell r="L35">
            <v>8919122.9109281879</v>
          </cell>
          <cell r="M35">
            <v>10243708.330928205</v>
          </cell>
          <cell r="N35">
            <v>10093091.390928267</v>
          </cell>
          <cell r="O35">
            <v>11169377.240928201</v>
          </cell>
          <cell r="P35">
            <v>10876281.880928218</v>
          </cell>
          <cell r="Q35">
            <v>11070552.010928242</v>
          </cell>
          <cell r="R35">
            <v>11846685.510928212</v>
          </cell>
          <cell r="S35">
            <v>12527527.700928239</v>
          </cell>
          <cell r="T35">
            <v>13513998.820928214</v>
          </cell>
          <cell r="U35">
            <v>11691857.383774957</v>
          </cell>
          <cell r="V35">
            <v>12505822.821574841</v>
          </cell>
          <cell r="W35">
            <v>12278289.221024895</v>
          </cell>
          <cell r="X35">
            <v>12759147.04317488</v>
          </cell>
          <cell r="Y35">
            <v>13739287.122099888</v>
          </cell>
          <cell r="Z35">
            <v>14363103.543124907</v>
          </cell>
          <cell r="AA35">
            <v>14797907.030850058</v>
          </cell>
          <cell r="AB35">
            <v>15942769.337225009</v>
          </cell>
          <cell r="AC35">
            <v>16606041.77042499</v>
          </cell>
          <cell r="AD35">
            <v>15937908.217871757</v>
          </cell>
          <cell r="AE35">
            <v>19147936.639771543</v>
          </cell>
          <cell r="AF35">
            <v>22143301.533853445</v>
          </cell>
          <cell r="AG35">
            <v>17297841.459124975</v>
          </cell>
          <cell r="AH35">
            <v>16775086.750874998</v>
          </cell>
          <cell r="AI35">
            <v>17401176.057074904</v>
          </cell>
          <cell r="AJ35">
            <v>17403437.476999983</v>
          </cell>
          <cell r="AK35">
            <v>18332820.991774943</v>
          </cell>
          <cell r="AL35">
            <v>17303764.057934422</v>
          </cell>
          <cell r="AM35">
            <v>17784652.75007496</v>
          </cell>
          <cell r="AN35">
            <v>19169215.386049975</v>
          </cell>
          <cell r="AO35">
            <v>21142605.47795001</v>
          </cell>
          <cell r="AP35">
            <v>17950327.406645399</v>
          </cell>
          <cell r="AQ35">
            <v>20554125.089253943</v>
          </cell>
          <cell r="AR35">
            <v>21657923.726400066</v>
          </cell>
          <cell r="AS35">
            <v>20329047.813950062</v>
          </cell>
          <cell r="AT35">
            <v>20912582.643936396</v>
          </cell>
          <cell r="AU35">
            <v>20173792.474333882</v>
          </cell>
          <cell r="AV35">
            <v>19138821.956341147</v>
          </cell>
          <cell r="AW35">
            <v>23461272.562098622</v>
          </cell>
          <cell r="AX35">
            <v>24185809.182335246</v>
          </cell>
          <cell r="AY35">
            <v>22625101.165991113</v>
          </cell>
        </row>
        <row r="36">
          <cell r="B36">
            <v>76977898.350174502</v>
          </cell>
          <cell r="C36">
            <v>6996333.8335762275</v>
          </cell>
          <cell r="D36">
            <v>6926330.7236586884</v>
          </cell>
          <cell r="E36">
            <v>7258140.8394627236</v>
          </cell>
          <cell r="F36">
            <v>7972820.23941423</v>
          </cell>
          <cell r="G36">
            <v>8183273.0361572169</v>
          </cell>
          <cell r="H36">
            <v>8783521.0016132109</v>
          </cell>
          <cell r="I36">
            <v>8632190.5725442246</v>
          </cell>
          <cell r="J36">
            <v>9236559.6544842161</v>
          </cell>
          <cell r="K36">
            <v>8737209.3361047264</v>
          </cell>
          <cell r="L36">
            <v>9376319.7976361886</v>
          </cell>
          <cell r="M36">
            <v>10748538.461370705</v>
          </cell>
          <cell r="N36">
            <v>10644854.396334266</v>
          </cell>
          <cell r="O36">
            <v>11766640.266124709</v>
          </cell>
          <cell r="P36">
            <v>11509526.078456994</v>
          </cell>
          <cell r="Q36">
            <v>11740079.452123867</v>
          </cell>
          <cell r="R36">
            <v>12555386.817554262</v>
          </cell>
          <cell r="S36">
            <v>13278586.771631064</v>
          </cell>
          <cell r="T36">
            <v>14310582.06823919</v>
          </cell>
          <cell r="U36">
            <v>12524248.213869803</v>
          </cell>
          <cell r="V36">
            <v>13379245.232627945</v>
          </cell>
          <cell r="W36">
            <v>13200924.427102098</v>
          </cell>
          <cell r="X36">
            <v>13717980.046845604</v>
          </cell>
          <cell r="Y36">
            <v>14745624.886654278</v>
          </cell>
          <cell r="Z36">
            <v>15415249.255364213</v>
          </cell>
          <cell r="AA36">
            <v>15899918.693960857</v>
          </cell>
          <cell r="AB36">
            <v>17106087.053565748</v>
          </cell>
          <cell r="AC36">
            <v>17819956.048482586</v>
          </cell>
          <cell r="AD36">
            <v>17201966.924653653</v>
          </cell>
          <cell r="AE36">
            <v>20482266.761821985</v>
          </cell>
          <cell r="AF36">
            <v>23549580.118682902</v>
          </cell>
          <cell r="AG36">
            <v>18752333.987198476</v>
          </cell>
          <cell r="AH36">
            <v>18301666.619179748</v>
          </cell>
          <cell r="AI36">
            <v>18984786.543819487</v>
          </cell>
          <cell r="AJ36">
            <v>19041522.205516011</v>
          </cell>
          <cell r="AK36">
            <v>20042968.019475996</v>
          </cell>
          <cell r="AL36">
            <v>19067617.401386164</v>
          </cell>
          <cell r="AM36">
            <v>19608378.991463766</v>
          </cell>
          <cell r="AN36">
            <v>21071548.788183808</v>
          </cell>
          <cell r="AO36">
            <v>23110524.184777509</v>
          </cell>
          <cell r="AP36">
            <v>19984438.6208659</v>
          </cell>
          <cell r="AQ36">
            <v>22653510.105341602</v>
          </cell>
          <cell r="AR36">
            <v>23817112.174572088</v>
          </cell>
          <cell r="AS36">
            <v>22511412.130028892</v>
          </cell>
          <cell r="AT36">
            <v>23189739.69961296</v>
          </cell>
          <cell r="AU36">
            <v>22533274.686813053</v>
          </cell>
          <cell r="AV36">
            <v>21517724.584080741</v>
          </cell>
          <cell r="AW36">
            <v>26162816.742804393</v>
          </cell>
          <cell r="AX36">
            <v>26769939.386974998</v>
          </cell>
          <cell r="AY36">
            <v>26654824.828838333</v>
          </cell>
        </row>
        <row r="38">
          <cell r="B38">
            <v>2.9984E-2</v>
          </cell>
          <cell r="C38">
            <v>2.9984E-2</v>
          </cell>
          <cell r="D38">
            <v>2.9984E-2</v>
          </cell>
          <cell r="E38">
            <v>2.9984E-2</v>
          </cell>
          <cell r="F38">
            <v>2.9984E-2</v>
          </cell>
          <cell r="G38">
            <v>2.9984E-2</v>
          </cell>
          <cell r="H38">
            <v>2.9984E-2</v>
          </cell>
          <cell r="I38">
            <v>2.9984E-2</v>
          </cell>
          <cell r="J38">
            <v>2.9984E-2</v>
          </cell>
          <cell r="K38">
            <v>2.9984E-2</v>
          </cell>
          <cell r="L38">
            <v>2.9984E-2</v>
          </cell>
          <cell r="M38">
            <v>2.9984E-2</v>
          </cell>
          <cell r="N38">
            <v>2.9984E-2</v>
          </cell>
          <cell r="O38">
            <v>2.9984E-2</v>
          </cell>
          <cell r="P38">
            <v>2.9984E-2</v>
          </cell>
          <cell r="Q38">
            <v>2.9984E-2</v>
          </cell>
          <cell r="R38">
            <v>2.9984E-2</v>
          </cell>
          <cell r="S38">
            <v>2.9984E-2</v>
          </cell>
          <cell r="T38">
            <v>2.9984E-2</v>
          </cell>
          <cell r="U38">
            <v>2.9984E-2</v>
          </cell>
          <cell r="V38">
            <v>2.9984E-2</v>
          </cell>
          <cell r="W38">
            <v>2.9984E-2</v>
          </cell>
          <cell r="X38">
            <v>2.9984E-2</v>
          </cell>
          <cell r="Y38">
            <v>2.9984E-2</v>
          </cell>
          <cell r="Z38">
            <v>2.9984E-2</v>
          </cell>
          <cell r="AA38">
            <v>2.9984E-2</v>
          </cell>
          <cell r="AB38">
            <v>2.9984E-2</v>
          </cell>
          <cell r="AC38">
            <v>2.9984E-2</v>
          </cell>
          <cell r="AD38">
            <v>2.9984E-2</v>
          </cell>
          <cell r="AE38">
            <v>2.9984E-2</v>
          </cell>
          <cell r="AF38">
            <v>2.9984E-2</v>
          </cell>
          <cell r="AG38">
            <v>2.9984E-2</v>
          </cell>
          <cell r="AH38">
            <v>2.9984E-2</v>
          </cell>
          <cell r="AI38">
            <v>2.9984E-2</v>
          </cell>
          <cell r="AJ38">
            <v>2.9984E-2</v>
          </cell>
          <cell r="AK38">
            <v>2.9984E-2</v>
          </cell>
          <cell r="AL38">
            <v>2.9984E-2</v>
          </cell>
          <cell r="AM38">
            <v>2.9984E-2</v>
          </cell>
          <cell r="AN38">
            <v>2.9984E-2</v>
          </cell>
          <cell r="AO38">
            <v>2.9984E-2</v>
          </cell>
          <cell r="AP38">
            <v>2.9984E-2</v>
          </cell>
          <cell r="AQ38">
            <v>2.9984E-2</v>
          </cell>
          <cell r="AR38">
            <v>2.9984E-2</v>
          </cell>
          <cell r="AS38">
            <v>2.9984E-2</v>
          </cell>
          <cell r="AT38">
            <v>2.9984E-2</v>
          </cell>
          <cell r="AU38">
            <v>2.9984E-2</v>
          </cell>
          <cell r="AV38">
            <v>2.9984E-2</v>
          </cell>
          <cell r="AW38">
            <v>2.9984E-2</v>
          </cell>
          <cell r="AX38">
            <v>2.9984E-2</v>
          </cell>
          <cell r="AY38">
            <v>2.9984E-2</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-8.1629271043671499E-7</v>
          </cell>
          <cell r="W39">
            <v>-9.9121257695886821E-7</v>
          </cell>
          <cell r="X39">
            <v>-8.745993326107661E-7</v>
          </cell>
          <cell r="Y39">
            <v>-9.0375264369779165E-7</v>
          </cell>
          <cell r="Z39">
            <v>-8.745993326107661E-7</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21717.307754325149</v>
          </cell>
          <cell r="AR39">
            <v>75833.239838690119</v>
          </cell>
          <cell r="AS39">
            <v>113965.87857883199</v>
          </cell>
          <cell r="AT39">
            <v>196770.55984323256</v>
          </cell>
          <cell r="AU39">
            <v>236932.9069236163</v>
          </cell>
          <cell r="AV39">
            <v>258637.34996181418</v>
          </cell>
          <cell r="AW39">
            <v>369306.68070577068</v>
          </cell>
          <cell r="AX39">
            <v>396165.62130641687</v>
          </cell>
          <cell r="AY39">
            <v>728111.46666666667</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-3.5002641379833221E-4</v>
          </cell>
          <cell r="W40">
            <v>-3.5002641379833221E-4</v>
          </cell>
          <cell r="X40">
            <v>-3.5002641379833221E-4</v>
          </cell>
          <cell r="Y40">
            <v>-3.5002641379833221E-4</v>
          </cell>
          <cell r="Z40">
            <v>-3.5002641379833221E-4</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8691558.5996498726</v>
          </cell>
          <cell r="AR40">
            <v>21657923.726400066</v>
          </cell>
          <cell r="AS40">
            <v>20329047.813950062</v>
          </cell>
          <cell r="AT40">
            <v>20912582.643936396</v>
          </cell>
          <cell r="AU40">
            <v>20173792.474333882</v>
          </cell>
          <cell r="AV40">
            <v>19138821.956341147</v>
          </cell>
          <cell r="AW40">
            <v>23461272.562098622</v>
          </cell>
          <cell r="AX40">
            <v>24185809.182335246</v>
          </cell>
          <cell r="AY40">
            <v>22625101.165991113</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-3.5084270650876894E-4</v>
          </cell>
          <cell r="W41">
            <v>-3.5101762637529106E-4</v>
          </cell>
          <cell r="X41">
            <v>-3.5090101313094298E-4</v>
          </cell>
          <cell r="Y41">
            <v>-3.5093016644203003E-4</v>
          </cell>
          <cell r="Z41">
            <v>-3.5090101313094298E-4</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8713275.9074041974</v>
          </cell>
          <cell r="AR41">
            <v>21733756.966238756</v>
          </cell>
          <cell r="AS41">
            <v>20443013.692528892</v>
          </cell>
          <cell r="AT41">
            <v>21109353.203779627</v>
          </cell>
          <cell r="AU41">
            <v>20410725.381257497</v>
          </cell>
          <cell r="AV41">
            <v>19397459.306302961</v>
          </cell>
          <cell r="AW41">
            <v>23830579.242804393</v>
          </cell>
          <cell r="AX41">
            <v>24581974.803641662</v>
          </cell>
          <cell r="AY41">
            <v>23353212.632657778</v>
          </cell>
        </row>
        <row r="43">
          <cell r="B43">
            <v>4.1300000000000003E-2</v>
          </cell>
          <cell r="C43">
            <v>4.1300000000000003E-2</v>
          </cell>
          <cell r="D43">
            <v>4.1300000000000003E-2</v>
          </cell>
          <cell r="E43">
            <v>4.1300000000000003E-2</v>
          </cell>
          <cell r="F43">
            <v>4.1300000000000003E-2</v>
          </cell>
          <cell r="G43">
            <v>4.1300000000000003E-2</v>
          </cell>
          <cell r="H43">
            <v>4.1300000000000003E-2</v>
          </cell>
          <cell r="I43">
            <v>4.1300000000000003E-2</v>
          </cell>
          <cell r="J43">
            <v>4.1300000000000003E-2</v>
          </cell>
          <cell r="K43">
            <v>4.1300000000000003E-2</v>
          </cell>
          <cell r="L43">
            <v>4.1300000000000003E-2</v>
          </cell>
          <cell r="M43">
            <v>4.1300000000000003E-2</v>
          </cell>
          <cell r="N43">
            <v>4.1300000000000003E-2</v>
          </cell>
          <cell r="O43">
            <v>4.1300000000000003E-2</v>
          </cell>
          <cell r="P43">
            <v>4.1300000000000003E-2</v>
          </cell>
          <cell r="Q43">
            <v>4.1300000000000003E-2</v>
          </cell>
          <cell r="R43">
            <v>4.1300000000000003E-2</v>
          </cell>
          <cell r="S43">
            <v>4.1300000000000003E-2</v>
          </cell>
          <cell r="T43">
            <v>4.1300000000000003E-2</v>
          </cell>
          <cell r="U43">
            <v>4.1300000000000003E-2</v>
          </cell>
          <cell r="V43">
            <v>4.1300000000000003E-2</v>
          </cell>
          <cell r="W43">
            <v>4.1300000000000003E-2</v>
          </cell>
          <cell r="X43">
            <v>4.1300000000000003E-2</v>
          </cell>
          <cell r="Y43">
            <v>4.1300000000000003E-2</v>
          </cell>
          <cell r="Z43">
            <v>4.1300000000000003E-2</v>
          </cell>
          <cell r="AA43">
            <v>4.1300000000000003E-2</v>
          </cell>
          <cell r="AB43">
            <v>4.1300000000000003E-2</v>
          </cell>
          <cell r="AC43">
            <v>4.1300000000000003E-2</v>
          </cell>
          <cell r="AD43">
            <v>4.1300000000000003E-2</v>
          </cell>
          <cell r="AE43">
            <v>4.1300000000000003E-2</v>
          </cell>
          <cell r="AF43">
            <v>4.1300000000000003E-2</v>
          </cell>
          <cell r="AG43">
            <v>4.1300000000000003E-2</v>
          </cell>
          <cell r="AH43">
            <v>4.1300000000000003E-2</v>
          </cell>
          <cell r="AI43">
            <v>4.1300000000000003E-2</v>
          </cell>
          <cell r="AJ43">
            <v>4.1300000000000003E-2</v>
          </cell>
          <cell r="AK43">
            <v>4.1300000000000003E-2</v>
          </cell>
          <cell r="AL43">
            <v>4.1300000000000003E-2</v>
          </cell>
          <cell r="AM43">
            <v>4.1300000000000003E-2</v>
          </cell>
          <cell r="AN43">
            <v>4.1300000000000003E-2</v>
          </cell>
          <cell r="AO43">
            <v>4.1300000000000003E-2</v>
          </cell>
          <cell r="AP43">
            <v>4.1300000000000003E-2</v>
          </cell>
          <cell r="AQ43">
            <v>4.1300000000000003E-2</v>
          </cell>
          <cell r="AR43">
            <v>4.1300000000000003E-2</v>
          </cell>
          <cell r="AS43">
            <v>4.1300000000000003E-2</v>
          </cell>
          <cell r="AT43">
            <v>4.1300000000000003E-2</v>
          </cell>
          <cell r="AU43">
            <v>4.1300000000000003E-2</v>
          </cell>
          <cell r="AV43">
            <v>4.1300000000000003E-2</v>
          </cell>
          <cell r="AW43">
            <v>4.1300000000000003E-2</v>
          </cell>
          <cell r="AX43">
            <v>4.1300000000000003E-2</v>
          </cell>
          <cell r="AY43">
            <v>4.1300000000000003E-2</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-8.86215320788324E-6</v>
          </cell>
          <cell r="AA44">
            <v>0</v>
          </cell>
          <cell r="AB44">
            <v>0</v>
          </cell>
          <cell r="AC44">
            <v>0</v>
          </cell>
          <cell r="AD44">
            <v>21631.795670785545</v>
          </cell>
          <cell r="AE44">
            <v>87532.610939332619</v>
          </cell>
          <cell r="AF44">
            <v>163742.4737183449</v>
          </cell>
          <cell r="AG44">
            <v>223275.8780735</v>
          </cell>
          <cell r="AH44">
            <v>281010.13497141673</v>
          </cell>
          <cell r="AI44">
            <v>340899.18257791671</v>
          </cell>
          <cell r="AJ44">
            <v>400796.01323825005</v>
          </cell>
          <cell r="AK44">
            <v>463891.47214549995</v>
          </cell>
          <cell r="AL44">
            <v>523445.26011840865</v>
          </cell>
          <cell r="AM44">
            <v>584654.10666658334</v>
          </cell>
          <cell r="AN44">
            <v>650628.15630050004</v>
          </cell>
          <cell r="AO44">
            <v>723393.95682750002</v>
          </cell>
          <cell r="AP44">
            <v>785173.00033161277</v>
          </cell>
          <cell r="AQ44">
            <v>826000</v>
          </cell>
          <cell r="AR44">
            <v>826000</v>
          </cell>
          <cell r="AS44">
            <v>826000</v>
          </cell>
          <cell r="AT44">
            <v>826000</v>
          </cell>
          <cell r="AU44">
            <v>826000</v>
          </cell>
          <cell r="AV44">
            <v>826000</v>
          </cell>
          <cell r="AW44">
            <v>826000</v>
          </cell>
          <cell r="AX44">
            <v>826000</v>
          </cell>
          <cell r="AY44">
            <v>1239000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-2.5749597698450089E-3</v>
          </cell>
          <cell r="AA45">
            <v>0</v>
          </cell>
          <cell r="AB45">
            <v>0</v>
          </cell>
          <cell r="AC45">
            <v>0</v>
          </cell>
          <cell r="AD45">
            <v>6285267.507250037</v>
          </cell>
          <cell r="AE45">
            <v>19147936.639771543</v>
          </cell>
          <cell r="AF45">
            <v>22143301.533853445</v>
          </cell>
          <cell r="AG45">
            <v>17297841.459124975</v>
          </cell>
          <cell r="AH45">
            <v>16775086.750874998</v>
          </cell>
          <cell r="AI45">
            <v>17401176.057074904</v>
          </cell>
          <cell r="AJ45">
            <v>17403437.476999983</v>
          </cell>
          <cell r="AK45">
            <v>18332820.991774943</v>
          </cell>
          <cell r="AL45">
            <v>17303764.057934422</v>
          </cell>
          <cell r="AM45">
            <v>17784652.75007496</v>
          </cell>
          <cell r="AN45">
            <v>19169215.386049975</v>
          </cell>
          <cell r="AO45">
            <v>21142605.47795001</v>
          </cell>
          <cell r="AP45">
            <v>17950327.406645399</v>
          </cell>
          <cell r="AQ45">
            <v>11862566.489604071</v>
          </cell>
          <cell r="AR45">
            <v>0</v>
          </cell>
          <cell r="AS45">
            <v>0</v>
          </cell>
          <cell r="AT45">
            <v>0</v>
          </cell>
          <cell r="AU45">
            <v>0</v>
          </cell>
          <cell r="AV45">
            <v>0</v>
          </cell>
          <cell r="AW45">
            <v>0</v>
          </cell>
          <cell r="AX45">
            <v>0</v>
          </cell>
          <cell r="AY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-2.583821923052892E-3</v>
          </cell>
          <cell r="AA46">
            <v>0</v>
          </cell>
          <cell r="AB46">
            <v>0</v>
          </cell>
          <cell r="AC46">
            <v>0</v>
          </cell>
          <cell r="AD46">
            <v>6306899.302920823</v>
          </cell>
          <cell r="AE46">
            <v>19235469.250710875</v>
          </cell>
          <cell r="AF46">
            <v>22307044.00757179</v>
          </cell>
          <cell r="AG46">
            <v>17521117.337198474</v>
          </cell>
          <cell r="AH46">
            <v>17056096.885846414</v>
          </cell>
          <cell r="AI46">
            <v>17742075.23965282</v>
          </cell>
          <cell r="AJ46">
            <v>17804233.490238234</v>
          </cell>
          <cell r="AK46">
            <v>18796712.463920444</v>
          </cell>
          <cell r="AL46">
            <v>17827209.318052832</v>
          </cell>
          <cell r="AM46">
            <v>18369306.856741544</v>
          </cell>
          <cell r="AN46">
            <v>19819843.542350475</v>
          </cell>
          <cell r="AO46">
            <v>21865999.434777509</v>
          </cell>
          <cell r="AP46">
            <v>18735500.406977013</v>
          </cell>
          <cell r="AQ46">
            <v>12688566.489604071</v>
          </cell>
          <cell r="AR46">
            <v>826000</v>
          </cell>
          <cell r="AS46">
            <v>826000</v>
          </cell>
          <cell r="AT46">
            <v>826000</v>
          </cell>
          <cell r="AU46">
            <v>826000</v>
          </cell>
          <cell r="AV46">
            <v>826000</v>
          </cell>
          <cell r="AW46">
            <v>826000</v>
          </cell>
          <cell r="AX46">
            <v>826000</v>
          </cell>
          <cell r="AY46">
            <v>1239000</v>
          </cell>
        </row>
        <row r="48">
          <cell r="B48">
            <v>5.1299999999999998E-2</v>
          </cell>
          <cell r="C48">
            <v>5.1299999999999998E-2</v>
          </cell>
          <cell r="D48">
            <v>5.1299999999999998E-2</v>
          </cell>
          <cell r="E48">
            <v>5.1299999999999998E-2</v>
          </cell>
          <cell r="F48">
            <v>5.1299999999999998E-2</v>
          </cell>
          <cell r="G48">
            <v>5.1299999999999998E-2</v>
          </cell>
          <cell r="H48">
            <v>5.1299999999999998E-2</v>
          </cell>
          <cell r="I48">
            <v>5.1299999999999998E-2</v>
          </cell>
          <cell r="J48">
            <v>5.1299999999999998E-2</v>
          </cell>
          <cell r="K48">
            <v>5.1299999999999998E-2</v>
          </cell>
          <cell r="L48">
            <v>5.1299999999999998E-2</v>
          </cell>
          <cell r="M48">
            <v>5.1299999999999998E-2</v>
          </cell>
          <cell r="N48">
            <v>5.1299999999999998E-2</v>
          </cell>
          <cell r="O48">
            <v>5.1299999999999998E-2</v>
          </cell>
          <cell r="P48">
            <v>5.1299999999999998E-2</v>
          </cell>
          <cell r="Q48">
            <v>5.1299999999999998E-2</v>
          </cell>
          <cell r="R48">
            <v>5.1299999999999998E-2</v>
          </cell>
          <cell r="S48">
            <v>5.1299999999999998E-2</v>
          </cell>
          <cell r="T48">
            <v>5.1299999999999998E-2</v>
          </cell>
          <cell r="U48">
            <v>5.1299999999999998E-2</v>
          </cell>
          <cell r="V48">
            <v>5.1299999999999998E-2</v>
          </cell>
          <cell r="W48">
            <v>5.1299999999999998E-2</v>
          </cell>
          <cell r="X48">
            <v>5.1299999999999998E-2</v>
          </cell>
          <cell r="Y48">
            <v>5.1299999999999998E-2</v>
          </cell>
          <cell r="Z48">
            <v>5.1299999999999998E-2</v>
          </cell>
          <cell r="AA48">
            <v>5.1299999999999998E-2</v>
          </cell>
          <cell r="AB48">
            <v>5.1299999999999998E-2</v>
          </cell>
          <cell r="AC48">
            <v>5.1299999999999998E-2</v>
          </cell>
          <cell r="AD48">
            <v>5.1299999999999998E-2</v>
          </cell>
          <cell r="AE48">
            <v>5.1299999999999998E-2</v>
          </cell>
          <cell r="AF48">
            <v>5.1299999999999998E-2</v>
          </cell>
          <cell r="AG48">
            <v>5.1299999999999998E-2</v>
          </cell>
          <cell r="AH48">
            <v>5.1299999999999998E-2</v>
          </cell>
          <cell r="AI48">
            <v>5.1299999999999998E-2</v>
          </cell>
          <cell r="AJ48">
            <v>5.1299999999999998E-2</v>
          </cell>
          <cell r="AK48">
            <v>5.1299999999999998E-2</v>
          </cell>
          <cell r="AL48">
            <v>5.1299999999999998E-2</v>
          </cell>
          <cell r="AM48">
            <v>5.1299999999999998E-2</v>
          </cell>
          <cell r="AN48">
            <v>5.1299999999999998E-2</v>
          </cell>
          <cell r="AO48">
            <v>5.1299999999999998E-2</v>
          </cell>
          <cell r="AP48">
            <v>5.1299999999999998E-2</v>
          </cell>
          <cell r="AQ48">
            <v>5.1299999999999998E-2</v>
          </cell>
          <cell r="AR48">
            <v>5.1299999999999998E-2</v>
          </cell>
          <cell r="AS48">
            <v>5.1299999999999998E-2</v>
          </cell>
          <cell r="AT48">
            <v>5.1299999999999998E-2</v>
          </cell>
          <cell r="AU48">
            <v>5.1299999999999998E-2</v>
          </cell>
          <cell r="AV48">
            <v>5.1299999999999998E-2</v>
          </cell>
          <cell r="AW48">
            <v>5.1299999999999998E-2</v>
          </cell>
          <cell r="AX48">
            <v>5.1299999999999998E-2</v>
          </cell>
          <cell r="AY48">
            <v>5.1299999999999998E-2</v>
          </cell>
        </row>
        <row r="49">
          <cell r="B49">
            <v>0</v>
          </cell>
          <cell r="C49">
            <v>0</v>
          </cell>
          <cell r="D49">
            <v>0</v>
          </cell>
          <cell r="E49">
            <v>0</v>
          </cell>
          <cell r="F49">
            <v>0</v>
          </cell>
          <cell r="G49">
            <v>0</v>
          </cell>
          <cell r="H49">
            <v>0</v>
          </cell>
          <cell r="I49">
            <v>0</v>
          </cell>
          <cell r="J49">
            <v>0</v>
          </cell>
          <cell r="K49">
            <v>0</v>
          </cell>
          <cell r="L49">
            <v>0</v>
          </cell>
          <cell r="M49">
            <v>0</v>
          </cell>
          <cell r="N49">
            <v>0</v>
          </cell>
          <cell r="O49">
            <v>13898.346394499998</v>
          </cell>
          <cell r="P49">
            <v>45207.281243250007</v>
          </cell>
          <cell r="Q49">
            <v>77075.450473499994</v>
          </cell>
          <cell r="R49">
            <v>111177.83114775001</v>
          </cell>
          <cell r="S49">
            <v>147240.11357324998</v>
          </cell>
          <cell r="T49">
            <v>186142.09437450001</v>
          </cell>
          <cell r="U49">
            <v>219798.78009300001</v>
          </cell>
          <cell r="V49">
            <v>255798.58189725</v>
          </cell>
          <cell r="W49">
            <v>291143.395647</v>
          </cell>
          <cell r="X49">
            <v>327872.42750699999</v>
          </cell>
          <cell r="Y49">
            <v>367422.93294749997</v>
          </cell>
          <cell r="Z49">
            <v>408769.18330275005</v>
          </cell>
          <cell r="AA49">
            <v>451367.07773399999</v>
          </cell>
          <cell r="AB49">
            <v>497260.62224774994</v>
          </cell>
          <cell r="AC49">
            <v>545063.49145800003</v>
          </cell>
          <cell r="AD49">
            <v>572850</v>
          </cell>
          <cell r="AE49">
            <v>572850</v>
          </cell>
          <cell r="AF49">
            <v>572850</v>
          </cell>
          <cell r="AG49">
            <v>572850</v>
          </cell>
          <cell r="AH49">
            <v>572850</v>
          </cell>
          <cell r="AI49">
            <v>572850</v>
          </cell>
          <cell r="AJ49">
            <v>572850</v>
          </cell>
          <cell r="AK49">
            <v>572850</v>
          </cell>
          <cell r="AL49">
            <v>572850</v>
          </cell>
          <cell r="AM49">
            <v>572850</v>
          </cell>
          <cell r="AN49">
            <v>572850</v>
          </cell>
          <cell r="AO49">
            <v>572850</v>
          </cell>
          <cell r="AP49">
            <v>572850</v>
          </cell>
          <cell r="AQ49">
            <v>572850</v>
          </cell>
          <cell r="AR49">
            <v>572850</v>
          </cell>
          <cell r="AS49">
            <v>572850</v>
          </cell>
          <cell r="AT49">
            <v>572850</v>
          </cell>
          <cell r="AU49">
            <v>572850</v>
          </cell>
          <cell r="AV49">
            <v>572850</v>
          </cell>
          <cell r="AW49">
            <v>572850</v>
          </cell>
          <cell r="AX49">
            <v>572850</v>
          </cell>
          <cell r="AY49">
            <v>859275</v>
          </cell>
        </row>
        <row r="50">
          <cell r="B50">
            <v>0</v>
          </cell>
          <cell r="C50">
            <v>0</v>
          </cell>
          <cell r="D50">
            <v>0</v>
          </cell>
          <cell r="E50">
            <v>0</v>
          </cell>
          <cell r="F50">
            <v>0</v>
          </cell>
          <cell r="G50">
            <v>0</v>
          </cell>
          <cell r="H50">
            <v>0</v>
          </cell>
          <cell r="I50">
            <v>0</v>
          </cell>
          <cell r="J50">
            <v>0</v>
          </cell>
          <cell r="K50">
            <v>0</v>
          </cell>
          <cell r="L50">
            <v>0</v>
          </cell>
          <cell r="M50">
            <v>0</v>
          </cell>
          <cell r="N50">
            <v>0</v>
          </cell>
          <cell r="O50">
            <v>3251075.18</v>
          </cell>
          <cell r="P50">
            <v>7323727.497710458</v>
          </cell>
          <cell r="Q50">
            <v>7454542.5601225346</v>
          </cell>
          <cell r="R50">
            <v>7977165.3174756356</v>
          </cell>
          <cell r="S50">
            <v>8435621.8157146797</v>
          </cell>
          <cell r="T50">
            <v>9099878.7181605529</v>
          </cell>
          <cell r="U50">
            <v>7872909.068852229</v>
          </cell>
          <cell r="V50">
            <v>8421006.3856743313</v>
          </cell>
          <cell r="W50">
            <v>8267792.7904937556</v>
          </cell>
          <cell r="X50">
            <v>8591586.4898891617</v>
          </cell>
          <cell r="Y50">
            <v>9251580.3040786255</v>
          </cell>
          <cell r="Z50">
            <v>9671637.5867935456</v>
          </cell>
          <cell r="AA50">
            <v>9964419.8257097602</v>
          </cell>
          <cell r="AB50">
            <v>10735332.12585004</v>
          </cell>
          <cell r="AC50">
            <v>11181957.778241977</v>
          </cell>
          <cell r="AD50">
            <v>6499768.1167000532</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3264973.5263945004</v>
          </cell>
          <cell r="P51">
            <v>7368934.7789537078</v>
          </cell>
          <cell r="Q51">
            <v>7531618.010596035</v>
          </cell>
          <cell r="R51">
            <v>8088343.1486233855</v>
          </cell>
          <cell r="S51">
            <v>8582861.9292879291</v>
          </cell>
          <cell r="T51">
            <v>9286020.8125350531</v>
          </cell>
          <cell r="U51">
            <v>8092707.8489452293</v>
          </cell>
          <cell r="V51">
            <v>8676804.9675715808</v>
          </cell>
          <cell r="W51">
            <v>8558936.1861407552</v>
          </cell>
          <cell r="X51">
            <v>8919458.9173961617</v>
          </cell>
          <cell r="Y51">
            <v>9619003.2370261252</v>
          </cell>
          <cell r="Z51">
            <v>10080406.770096296</v>
          </cell>
          <cell r="AA51">
            <v>10415786.903443759</v>
          </cell>
          <cell r="AB51">
            <v>11232592.74809779</v>
          </cell>
          <cell r="AC51">
            <v>11727021.269699978</v>
          </cell>
          <cell r="AD51">
            <v>7072618.1167000532</v>
          </cell>
          <cell r="AE51">
            <v>572850</v>
          </cell>
          <cell r="AF51">
            <v>572850</v>
          </cell>
          <cell r="AG51">
            <v>572850</v>
          </cell>
          <cell r="AH51">
            <v>572850</v>
          </cell>
          <cell r="AI51">
            <v>572850</v>
          </cell>
          <cell r="AJ51">
            <v>572850</v>
          </cell>
          <cell r="AK51">
            <v>572850</v>
          </cell>
          <cell r="AL51">
            <v>572850</v>
          </cell>
          <cell r="AM51">
            <v>572850</v>
          </cell>
          <cell r="AN51">
            <v>572850</v>
          </cell>
          <cell r="AO51">
            <v>572850</v>
          </cell>
          <cell r="AP51">
            <v>572850</v>
          </cell>
          <cell r="AQ51">
            <v>572850</v>
          </cell>
          <cell r="AR51">
            <v>572850</v>
          </cell>
          <cell r="AS51">
            <v>572850</v>
          </cell>
          <cell r="AT51">
            <v>572850</v>
          </cell>
          <cell r="AU51">
            <v>572850</v>
          </cell>
          <cell r="AV51">
            <v>572850</v>
          </cell>
          <cell r="AW51">
            <v>572850</v>
          </cell>
          <cell r="AX51">
            <v>572850</v>
          </cell>
          <cell r="AY51">
            <v>859275</v>
          </cell>
        </row>
        <row r="53">
          <cell r="B53">
            <v>0</v>
          </cell>
          <cell r="C53">
            <v>1.5894999999999999E-2</v>
          </cell>
          <cell r="D53">
            <v>1.5987500000000002E-2</v>
          </cell>
          <cell r="E53">
            <v>1.5917500000000001E-2</v>
          </cell>
          <cell r="F53">
            <v>1.5887499999999999E-2</v>
          </cell>
          <cell r="G53">
            <v>1.59025E-2</v>
          </cell>
          <cell r="H53">
            <v>1.5917500000000001E-2</v>
          </cell>
          <cell r="I53">
            <v>1.5984999999999999E-2</v>
          </cell>
          <cell r="J53">
            <v>1.6396000000000001E-2</v>
          </cell>
          <cell r="K53">
            <v>1.6282999999999999E-2</v>
          </cell>
          <cell r="L53">
            <v>1.5990000000000001E-2</v>
          </cell>
          <cell r="M53">
            <v>1.5933300000000001E-2</v>
          </cell>
          <cell r="N53">
            <v>1.5789999999999998E-2</v>
          </cell>
          <cell r="O53">
            <v>1.55722E-2</v>
          </cell>
          <cell r="P53">
            <v>1.5365E-2</v>
          </cell>
          <cell r="Q53">
            <v>1.53705E-2</v>
          </cell>
          <cell r="R53">
            <v>1.5480000000000001E-2</v>
          </cell>
          <cell r="S53">
            <v>1.56875E-2</v>
          </cell>
          <cell r="T53">
            <v>1.6050000000000002E-2</v>
          </cell>
          <cell r="U53">
            <v>1.6157499999999998E-2</v>
          </cell>
          <cell r="V53">
            <v>1.6112499999999998E-2</v>
          </cell>
          <cell r="W53">
            <v>1.6103099999999999E-2</v>
          </cell>
          <cell r="X53">
            <v>1.6034400000000001E-2</v>
          </cell>
          <cell r="Y53">
            <v>1.60625E-2</v>
          </cell>
          <cell r="Z53">
            <v>1.6073400000000002E-2</v>
          </cell>
          <cell r="AA53">
            <v>1.62594E-2</v>
          </cell>
          <cell r="AB53">
            <v>1.6909400000000002E-2</v>
          </cell>
          <cell r="AC53">
            <v>1.6996899999999999E-2</v>
          </cell>
          <cell r="AD53">
            <v>1.68688E-2</v>
          </cell>
          <cell r="AE53">
            <v>1.60438E-2</v>
          </cell>
          <cell r="AF53">
            <v>1.5800000000000002E-2</v>
          </cell>
          <cell r="AG53">
            <v>1.5818800000000001E-2</v>
          </cell>
          <cell r="AH53">
            <v>1.58313E-2</v>
          </cell>
          <cell r="AI53">
            <v>1.58313E-2</v>
          </cell>
          <cell r="AJ53">
            <v>1.5887499999999999E-2</v>
          </cell>
          <cell r="AK53">
            <v>1.5949999999999999E-2</v>
          </cell>
          <cell r="AL53">
            <v>1.5933800000000001E-2</v>
          </cell>
          <cell r="AM53">
            <v>1.6228099999999999E-2</v>
          </cell>
          <cell r="AN53">
            <v>1.6381300000000001E-2</v>
          </cell>
          <cell r="AO53">
            <v>1.6693800000000002E-2</v>
          </cell>
          <cell r="AP53">
            <v>1.6943799999999998E-2</v>
          </cell>
          <cell r="AQ53">
            <v>1.8012500000000001E-2</v>
          </cell>
          <cell r="AR53">
            <v>1.90625E-2</v>
          </cell>
          <cell r="AS53">
            <v>1.8112500000000004E-2</v>
          </cell>
          <cell r="AT53">
            <v>1.68313E-2</v>
          </cell>
          <cell r="AU53">
            <v>2.545E-2</v>
          </cell>
          <cell r="AV53">
            <v>2.7725E-2</v>
          </cell>
          <cell r="AW53">
            <v>5.91E-2</v>
          </cell>
          <cell r="AX53">
            <v>3.8374999999999999E-2</v>
          </cell>
          <cell r="AY53">
            <v>3.9059375E-2</v>
          </cell>
        </row>
        <row r="54">
          <cell r="B54">
            <v>0</v>
          </cell>
          <cell r="C54">
            <v>0</v>
          </cell>
          <cell r="D54">
            <v>0</v>
          </cell>
          <cell r="E54">
            <v>0</v>
          </cell>
          <cell r="F54">
            <v>0</v>
          </cell>
          <cell r="G54">
            <v>0</v>
          </cell>
          <cell r="H54">
            <v>0</v>
          </cell>
          <cell r="I54">
            <v>0</v>
          </cell>
          <cell r="J54">
            <v>0</v>
          </cell>
          <cell r="K54">
            <v>0</v>
          </cell>
          <cell r="L54">
            <v>0</v>
          </cell>
          <cell r="M54">
            <v>0</v>
          </cell>
          <cell r="N54">
            <v>0</v>
          </cell>
          <cell r="O54">
            <v>2114.678802007722</v>
          </cell>
          <cell r="P54">
            <v>6786.9162855248605</v>
          </cell>
          <cell r="Q54">
            <v>11201.990722126249</v>
          </cell>
          <cell r="R54">
            <v>16273.475478300001</v>
          </cell>
          <cell r="S54">
            <v>22568.95712957465</v>
          </cell>
          <cell r="T54">
            <v>29191.152936475002</v>
          </cell>
          <cell r="U54">
            <v>31342.050001846106</v>
          </cell>
          <cell r="V54">
            <v>36373.829156670814</v>
          </cell>
          <cell r="W54">
            <v>50241.810431193757</v>
          </cell>
          <cell r="X54">
            <v>49710.576164597995</v>
          </cell>
          <cell r="Y54">
            <v>57664.831607795131</v>
          </cell>
          <cell r="Z54">
            <v>62126.528946292994</v>
          </cell>
          <cell r="AA54">
            <v>69394.585376799005</v>
          </cell>
          <cell r="AB54">
            <v>84807.094092987929</v>
          </cell>
          <cell r="AC54">
            <v>87600.786599596075</v>
          </cell>
          <cell r="AD54">
            <v>88326.911111111112</v>
          </cell>
          <cell r="AE54">
            <v>92697.511111111118</v>
          </cell>
          <cell r="AF54">
            <v>88436.111111111124</v>
          </cell>
          <cell r="AG54">
            <v>77116.650000000009</v>
          </cell>
          <cell r="AH54">
            <v>91469.733333333337</v>
          </cell>
          <cell r="AI54">
            <v>88611.304166666669</v>
          </cell>
          <cell r="AJ54">
            <v>83188.715277777766</v>
          </cell>
          <cell r="AK54">
            <v>92155.555555555547</v>
          </cell>
          <cell r="AL54">
            <v>86308.083333333343</v>
          </cell>
          <cell r="AM54">
            <v>84972.134722222225</v>
          </cell>
          <cell r="AN54">
            <v>97605.245833333334</v>
          </cell>
          <cell r="AO54">
            <v>90424.75</v>
          </cell>
          <cell r="AP54">
            <v>94838.213888888888</v>
          </cell>
          <cell r="AQ54">
            <v>97567.708333333328</v>
          </cell>
          <cell r="AR54">
            <v>103255.20833333333</v>
          </cell>
          <cell r="AS54">
            <v>88298.437500000015</v>
          </cell>
          <cell r="AT54">
            <v>100286.49583333333</v>
          </cell>
          <cell r="AU54">
            <v>142449.30555555556</v>
          </cell>
          <cell r="AV54">
            <v>140165.27777777778</v>
          </cell>
          <cell r="AW54">
            <v>352137.5</v>
          </cell>
          <cell r="AX54">
            <v>207864.58333333334</v>
          </cell>
          <cell r="AY54">
            <v>331462.19618055556</v>
          </cell>
        </row>
        <row r="55">
          <cell r="B55">
            <v>0</v>
          </cell>
          <cell r="C55">
            <v>0</v>
          </cell>
          <cell r="D55">
            <v>0</v>
          </cell>
          <cell r="E55">
            <v>0</v>
          </cell>
          <cell r="F55">
            <v>0</v>
          </cell>
          <cell r="G55">
            <v>0</v>
          </cell>
          <cell r="H55">
            <v>0</v>
          </cell>
          <cell r="I55">
            <v>0</v>
          </cell>
          <cell r="J55">
            <v>0</v>
          </cell>
          <cell r="K55">
            <v>0</v>
          </cell>
          <cell r="L55">
            <v>0</v>
          </cell>
          <cell r="M55">
            <v>0</v>
          </cell>
          <cell r="N55">
            <v>0</v>
          </cell>
          <cell r="O55">
            <v>1577012.9</v>
          </cell>
          <cell r="P55">
            <v>3552554.3832177594</v>
          </cell>
          <cell r="Q55">
            <v>3616009.4508057074</v>
          </cell>
          <cell r="R55">
            <v>3869520.1934525762</v>
          </cell>
          <cell r="S55">
            <v>4091905.8852135595</v>
          </cell>
          <cell r="T55">
            <v>4414120.1027676612</v>
          </cell>
          <cell r="U55">
            <v>3818948.3149227276</v>
          </cell>
          <cell r="V55">
            <v>4084816.4362505358</v>
          </cell>
          <cell r="W55">
            <v>4010496.4308811659</v>
          </cell>
          <cell r="X55">
            <v>4167560.5536357444</v>
          </cell>
          <cell r="Y55">
            <v>4487706.8183712885</v>
          </cell>
          <cell r="Z55">
            <v>4691465.9592563473</v>
          </cell>
          <cell r="AA55">
            <v>4833487.2051402982</v>
          </cell>
          <cell r="AB55">
            <v>5207437.2113749683</v>
          </cell>
          <cell r="AC55">
            <v>5424083.9921830129</v>
          </cell>
          <cell r="AD55">
            <v>3152872.593921667</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1579127.5788020077</v>
          </cell>
          <cell r="P56">
            <v>3559341.2995032845</v>
          </cell>
          <cell r="Q56">
            <v>3627211.4415278337</v>
          </cell>
          <cell r="R56">
            <v>3885793.6689308761</v>
          </cell>
          <cell r="S56">
            <v>4114474.8423431343</v>
          </cell>
          <cell r="T56">
            <v>4443311.2557041366</v>
          </cell>
          <cell r="U56">
            <v>3850290.3649245738</v>
          </cell>
          <cell r="V56">
            <v>4121190.2654072065</v>
          </cell>
          <cell r="W56">
            <v>4060738.2413123595</v>
          </cell>
          <cell r="X56">
            <v>4217271.129800342</v>
          </cell>
          <cell r="Y56">
            <v>4545371.6499790838</v>
          </cell>
          <cell r="Z56">
            <v>4753592.4882026399</v>
          </cell>
          <cell r="AA56">
            <v>4902881.7905170973</v>
          </cell>
          <cell r="AB56">
            <v>5292244.3054679558</v>
          </cell>
          <cell r="AC56">
            <v>5511684.7787826089</v>
          </cell>
          <cell r="AD56">
            <v>3241199.5050327783</v>
          </cell>
          <cell r="AE56">
            <v>92697.511111111118</v>
          </cell>
          <cell r="AF56">
            <v>88436.111111111124</v>
          </cell>
          <cell r="AG56">
            <v>77116.650000000009</v>
          </cell>
          <cell r="AH56">
            <v>91469.733333333337</v>
          </cell>
          <cell r="AI56">
            <v>88611.304166666669</v>
          </cell>
          <cell r="AJ56">
            <v>83188.715277777766</v>
          </cell>
          <cell r="AK56">
            <v>92155.555555555547</v>
          </cell>
          <cell r="AL56">
            <v>86308.083333333343</v>
          </cell>
          <cell r="AM56">
            <v>84972.134722222225</v>
          </cell>
          <cell r="AN56">
            <v>97605.245833333334</v>
          </cell>
          <cell r="AO56">
            <v>90424.75</v>
          </cell>
          <cell r="AP56">
            <v>94838.213888888888</v>
          </cell>
          <cell r="AQ56">
            <v>97567.708333333328</v>
          </cell>
          <cell r="AR56">
            <v>103255.20833333333</v>
          </cell>
          <cell r="AS56">
            <v>88298.437500000015</v>
          </cell>
          <cell r="AT56">
            <v>100286.49583333333</v>
          </cell>
          <cell r="AU56">
            <v>142449.30555555556</v>
          </cell>
          <cell r="AV56">
            <v>140165.27777777778</v>
          </cell>
          <cell r="AW56">
            <v>352137.5</v>
          </cell>
          <cell r="AX56">
            <v>207864.58333333334</v>
          </cell>
          <cell r="AY56">
            <v>331462.19618055556</v>
          </cell>
        </row>
        <row r="58">
          <cell r="B58">
            <v>5.5800000000000002E-2</v>
          </cell>
          <cell r="C58">
            <v>5.5800000000000002E-2</v>
          </cell>
          <cell r="D58">
            <v>5.5800000000000002E-2</v>
          </cell>
          <cell r="E58">
            <v>5.5800000000000002E-2</v>
          </cell>
          <cell r="F58">
            <v>5.5800000000000002E-2</v>
          </cell>
          <cell r="G58">
            <v>5.5800000000000002E-2</v>
          </cell>
          <cell r="H58">
            <v>5.5800000000000002E-2</v>
          </cell>
          <cell r="I58">
            <v>5.5800000000000002E-2</v>
          </cell>
          <cell r="J58">
            <v>5.5800000000000002E-2</v>
          </cell>
          <cell r="K58">
            <v>5.5800000000000002E-2</v>
          </cell>
          <cell r="L58">
            <v>5.5800000000000002E-2</v>
          </cell>
          <cell r="M58">
            <v>5.5800000000000002E-2</v>
          </cell>
          <cell r="N58">
            <v>5.5800000000000002E-2</v>
          </cell>
          <cell r="O58">
            <v>5.5800000000000002E-2</v>
          </cell>
          <cell r="P58">
            <v>5.5800000000000002E-2</v>
          </cell>
          <cell r="Q58">
            <v>5.5800000000000002E-2</v>
          </cell>
          <cell r="R58">
            <v>5.5800000000000002E-2</v>
          </cell>
          <cell r="S58">
            <v>5.5800000000000002E-2</v>
          </cell>
          <cell r="T58">
            <v>5.5800000000000002E-2</v>
          </cell>
          <cell r="U58">
            <v>5.5800000000000002E-2</v>
          </cell>
          <cell r="V58">
            <v>5.5800000000000002E-2</v>
          </cell>
          <cell r="W58">
            <v>5.5800000000000002E-2</v>
          </cell>
          <cell r="X58">
            <v>5.5800000000000002E-2</v>
          </cell>
          <cell r="Y58">
            <v>5.5800000000000002E-2</v>
          </cell>
          <cell r="Z58">
            <v>5.5800000000000002E-2</v>
          </cell>
          <cell r="AA58">
            <v>5.5800000000000002E-2</v>
          </cell>
          <cell r="AB58">
            <v>5.5800000000000002E-2</v>
          </cell>
          <cell r="AC58">
            <v>5.5800000000000002E-2</v>
          </cell>
          <cell r="AD58">
            <v>5.5800000000000002E-2</v>
          </cell>
          <cell r="AE58">
            <v>5.5800000000000002E-2</v>
          </cell>
          <cell r="AF58">
            <v>5.5800000000000002E-2</v>
          </cell>
          <cell r="AG58">
            <v>5.5800000000000002E-2</v>
          </cell>
          <cell r="AH58">
            <v>5.5800000000000002E-2</v>
          </cell>
          <cell r="AI58">
            <v>5.5800000000000002E-2</v>
          </cell>
          <cell r="AJ58">
            <v>5.5800000000000002E-2</v>
          </cell>
          <cell r="AK58">
            <v>5.5800000000000002E-2</v>
          </cell>
          <cell r="AL58">
            <v>5.5800000000000002E-2</v>
          </cell>
          <cell r="AM58">
            <v>5.5800000000000002E-2</v>
          </cell>
          <cell r="AN58">
            <v>5.5800000000000002E-2</v>
          </cell>
          <cell r="AO58">
            <v>5.5800000000000002E-2</v>
          </cell>
          <cell r="AP58">
            <v>5.5800000000000002E-2</v>
          </cell>
          <cell r="AQ58">
            <v>5.5800000000000002E-2</v>
          </cell>
          <cell r="AR58">
            <v>5.5800000000000002E-2</v>
          </cell>
          <cell r="AS58">
            <v>5.5800000000000002E-2</v>
          </cell>
          <cell r="AT58">
            <v>5.5800000000000002E-2</v>
          </cell>
          <cell r="AU58">
            <v>5.5800000000000002E-2</v>
          </cell>
          <cell r="AV58">
            <v>5.5800000000000002E-2</v>
          </cell>
          <cell r="AW58">
            <v>5.5800000000000002E-2</v>
          </cell>
          <cell r="AX58">
            <v>5.5800000000000002E-2</v>
          </cell>
          <cell r="AY58">
            <v>5.5800000000000002E-2</v>
          </cell>
        </row>
        <row r="59">
          <cell r="B59">
            <v>88528.420174499988</v>
          </cell>
          <cell r="C59">
            <v>120501.042648</v>
          </cell>
          <cell r="D59">
            <v>152001.67273049999</v>
          </cell>
          <cell r="E59">
            <v>184892.27853450002</v>
          </cell>
          <cell r="F59">
            <v>220938.528486</v>
          </cell>
          <cell r="G59">
            <v>257792.01522900001</v>
          </cell>
          <cell r="H59">
            <v>297253.16068500001</v>
          </cell>
          <cell r="I59">
            <v>335831.231616</v>
          </cell>
          <cell r="J59">
            <v>377028.05355600006</v>
          </cell>
          <cell r="K59">
            <v>415722.96517649997</v>
          </cell>
          <cell r="L59">
            <v>457196.88670800003</v>
          </cell>
          <cell r="M59">
            <v>504830.13044250006</v>
          </cell>
          <cell r="N59">
            <v>551763.00540600007</v>
          </cell>
          <cell r="O59">
            <v>581250</v>
          </cell>
          <cell r="P59">
            <v>581250</v>
          </cell>
          <cell r="Q59">
            <v>581250</v>
          </cell>
          <cell r="R59">
            <v>581250</v>
          </cell>
          <cell r="S59">
            <v>581250</v>
          </cell>
          <cell r="T59">
            <v>581250</v>
          </cell>
          <cell r="U59">
            <v>581250</v>
          </cell>
          <cell r="V59">
            <v>581250</v>
          </cell>
          <cell r="W59">
            <v>581250</v>
          </cell>
          <cell r="X59">
            <v>581250</v>
          </cell>
          <cell r="Y59">
            <v>581250</v>
          </cell>
          <cell r="Z59">
            <v>581250</v>
          </cell>
          <cell r="AA59">
            <v>581250</v>
          </cell>
          <cell r="AB59">
            <v>581250</v>
          </cell>
          <cell r="AC59">
            <v>581250</v>
          </cell>
          <cell r="AD59">
            <v>581250</v>
          </cell>
          <cell r="AE59">
            <v>581250</v>
          </cell>
          <cell r="AF59">
            <v>581250</v>
          </cell>
          <cell r="AG59">
            <v>581250</v>
          </cell>
          <cell r="AH59">
            <v>581250</v>
          </cell>
          <cell r="AI59">
            <v>581250</v>
          </cell>
          <cell r="AJ59">
            <v>581250</v>
          </cell>
          <cell r="AK59">
            <v>581250</v>
          </cell>
          <cell r="AL59">
            <v>581250</v>
          </cell>
          <cell r="AM59">
            <v>581250</v>
          </cell>
          <cell r="AN59">
            <v>581250</v>
          </cell>
          <cell r="AO59">
            <v>581250</v>
          </cell>
          <cell r="AP59">
            <v>581250</v>
          </cell>
          <cell r="AQ59">
            <v>581250</v>
          </cell>
          <cell r="AR59">
            <v>581250</v>
          </cell>
          <cell r="AS59">
            <v>581250</v>
          </cell>
          <cell r="AT59">
            <v>581250</v>
          </cell>
          <cell r="AU59">
            <v>581250</v>
          </cell>
          <cell r="AV59">
            <v>581250</v>
          </cell>
          <cell r="AW59">
            <v>581250</v>
          </cell>
          <cell r="AX59">
            <v>581250</v>
          </cell>
          <cell r="AY59">
            <v>871875</v>
          </cell>
        </row>
        <row r="60">
          <cell r="B60">
            <v>19038369.93</v>
          </cell>
          <cell r="C60">
            <v>6875832.7909282278</v>
          </cell>
          <cell r="D60">
            <v>6774329.0509281885</v>
          </cell>
          <cell r="E60">
            <v>7073248.5609282237</v>
          </cell>
          <cell r="F60">
            <v>7751881.7109282296</v>
          </cell>
          <cell r="G60">
            <v>7925481.0209282171</v>
          </cell>
          <cell r="H60">
            <v>8486267.8409282099</v>
          </cell>
          <cell r="I60">
            <v>8296359.3409282248</v>
          </cell>
          <cell r="J60">
            <v>8859531.6009282153</v>
          </cell>
          <cell r="K60">
            <v>8321486.370928226</v>
          </cell>
          <cell r="L60">
            <v>8919122.9109281879</v>
          </cell>
          <cell r="M60">
            <v>10243708.330928205</v>
          </cell>
          <cell r="N60">
            <v>10093091.390928267</v>
          </cell>
          <cell r="O60">
            <v>6341289.1609282009</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row>
        <row r="61">
          <cell r="B61">
            <v>19126898.350174502</v>
          </cell>
          <cell r="C61">
            <v>6996333.8335762275</v>
          </cell>
          <cell r="D61">
            <v>6926330.7236586884</v>
          </cell>
          <cell r="E61">
            <v>7258140.8394627236</v>
          </cell>
          <cell r="F61">
            <v>7972820.23941423</v>
          </cell>
          <cell r="G61">
            <v>8183273.0361572169</v>
          </cell>
          <cell r="H61">
            <v>8783521.0016132109</v>
          </cell>
          <cell r="I61">
            <v>8632190.5725442246</v>
          </cell>
          <cell r="J61">
            <v>9236559.6544842161</v>
          </cell>
          <cell r="K61">
            <v>8737209.3361047264</v>
          </cell>
          <cell r="L61">
            <v>9376319.7976361886</v>
          </cell>
          <cell r="M61">
            <v>10748538.461370705</v>
          </cell>
          <cell r="N61">
            <v>10644854.396334266</v>
          </cell>
          <cell r="O61">
            <v>6922539.1609282009</v>
          </cell>
          <cell r="P61">
            <v>581250</v>
          </cell>
          <cell r="Q61">
            <v>581250</v>
          </cell>
          <cell r="R61">
            <v>581250</v>
          </cell>
          <cell r="S61">
            <v>581250</v>
          </cell>
          <cell r="T61">
            <v>581250</v>
          </cell>
          <cell r="U61">
            <v>581250</v>
          </cell>
          <cell r="V61">
            <v>581250</v>
          </cell>
          <cell r="W61">
            <v>581250</v>
          </cell>
          <cell r="X61">
            <v>581250</v>
          </cell>
          <cell r="Y61">
            <v>581250</v>
          </cell>
          <cell r="Z61">
            <v>581250</v>
          </cell>
          <cell r="AA61">
            <v>581250</v>
          </cell>
          <cell r="AB61">
            <v>581250</v>
          </cell>
          <cell r="AC61">
            <v>581250</v>
          </cell>
          <cell r="AD61">
            <v>581250</v>
          </cell>
          <cell r="AE61">
            <v>581250</v>
          </cell>
          <cell r="AF61">
            <v>581250</v>
          </cell>
          <cell r="AG61">
            <v>581250</v>
          </cell>
          <cell r="AH61">
            <v>581250</v>
          </cell>
          <cell r="AI61">
            <v>581250</v>
          </cell>
          <cell r="AJ61">
            <v>581250</v>
          </cell>
          <cell r="AK61">
            <v>581250</v>
          </cell>
          <cell r="AL61">
            <v>581250</v>
          </cell>
          <cell r="AM61">
            <v>581250</v>
          </cell>
          <cell r="AN61">
            <v>581250</v>
          </cell>
          <cell r="AO61">
            <v>581250</v>
          </cell>
          <cell r="AP61">
            <v>581250</v>
          </cell>
          <cell r="AQ61">
            <v>581250</v>
          </cell>
          <cell r="AR61">
            <v>581250</v>
          </cell>
          <cell r="AS61">
            <v>581250</v>
          </cell>
          <cell r="AT61">
            <v>581250</v>
          </cell>
          <cell r="AU61">
            <v>581250</v>
          </cell>
          <cell r="AV61">
            <v>581250</v>
          </cell>
          <cell r="AW61">
            <v>581250</v>
          </cell>
          <cell r="AX61">
            <v>581250</v>
          </cell>
          <cell r="AY61">
            <v>871875</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row>
        <row r="65">
          <cell r="B65">
            <v>57851000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row>
        <row r="66">
          <cell r="B66">
            <v>57851000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row>
        <row r="69">
          <cell r="B69">
            <v>85427070.390000001</v>
          </cell>
          <cell r="C69">
            <v>92357028.449999988</v>
          </cell>
          <cell r="D69">
            <v>99190384.190000013</v>
          </cell>
          <cell r="E69">
            <v>106330060.88</v>
          </cell>
          <cell r="F69">
            <v>114156847.94</v>
          </cell>
          <cell r="G69">
            <v>122163352.56999999</v>
          </cell>
          <cell r="H69">
            <v>130743840.42</v>
          </cell>
          <cell r="I69">
            <v>139137330.22</v>
          </cell>
          <cell r="J69">
            <v>148105203.30000001</v>
          </cell>
          <cell r="K69">
            <v>156539492.37</v>
          </cell>
          <cell r="L69">
            <v>165582115.83000001</v>
          </cell>
          <cell r="M69">
            <v>175963729.57000002</v>
          </cell>
          <cell r="N69">
            <v>186199205.88999999</v>
          </cell>
          <cell r="O69">
            <v>197532229.76000002</v>
          </cell>
          <cell r="P69">
            <v>208572714.39000002</v>
          </cell>
          <cell r="Q69">
            <v>219824036.15000001</v>
          </cell>
          <cell r="R69">
            <v>231861794.09999999</v>
          </cell>
          <cell r="S69">
            <v>244604042.78</v>
          </cell>
          <cell r="T69">
            <v>258414831.22</v>
          </cell>
          <cell r="U69">
            <v>270722842.11000001</v>
          </cell>
          <cell r="V69">
            <v>283902406.38999999</v>
          </cell>
          <cell r="W69">
            <v>296859474.79000002</v>
          </cell>
          <cell r="X69">
            <v>310321144.82999998</v>
          </cell>
          <cell r="Y69">
            <v>324814789.80000001</v>
          </cell>
          <cell r="Z69">
            <v>339977316.18000001</v>
          </cell>
          <cell r="AA69">
            <v>355604584.86999995</v>
          </cell>
          <cell r="AB69">
            <v>372452910.84999996</v>
          </cell>
          <cell r="AC69">
            <v>390021558.71000004</v>
          </cell>
          <cell r="AD69">
            <v>406871418.44999999</v>
          </cell>
          <cell r="AE69">
            <v>427093534.25999999</v>
          </cell>
          <cell r="AF69">
            <v>450493800.19999999</v>
          </cell>
          <cell r="AG69">
            <v>468793508.31</v>
          </cell>
          <cell r="AH69">
            <v>486584406</v>
          </cell>
          <cell r="AI69">
            <v>505052305.55000001</v>
          </cell>
          <cell r="AJ69">
            <v>523519404.06999999</v>
          </cell>
          <cell r="AK69">
            <v>542992819.07000005</v>
          </cell>
          <cell r="AL69">
            <v>561388325.86999989</v>
          </cell>
          <cell r="AM69">
            <v>580329010.33000004</v>
          </cell>
          <cell r="AN69">
            <v>600753622.88999999</v>
          </cell>
          <cell r="AO69">
            <v>623241352.78999996</v>
          </cell>
          <cell r="AP69">
            <v>642387057.51433694</v>
          </cell>
          <cell r="AQ69">
            <v>664280323.49000001</v>
          </cell>
          <cell r="AR69">
            <v>687374611.31999993</v>
          </cell>
          <cell r="AS69">
            <v>709048483.16999996</v>
          </cell>
          <cell r="AT69">
            <v>731356059.68999994</v>
          </cell>
          <cell r="AU69">
            <v>752931222.74000001</v>
          </cell>
          <cell r="AV69">
            <v>773400400.07000005</v>
          </cell>
          <cell r="AW69">
            <v>795824259.13</v>
          </cell>
          <cell r="AX69">
            <v>818206503.63</v>
          </cell>
          <cell r="AY69">
            <v>844948876.88999999</v>
          </cell>
        </row>
        <row r="70">
          <cell r="B70">
            <v>5534347.7000000002</v>
          </cell>
          <cell r="C70">
            <v>6605619.3099999996</v>
          </cell>
          <cell r="D70">
            <v>6634116</v>
          </cell>
          <cell r="E70">
            <v>6924235.8300000001</v>
          </cell>
          <cell r="F70">
            <v>7566418.0899999999</v>
          </cell>
          <cell r="G70">
            <v>7726712.0499999998</v>
          </cell>
          <cell r="H70">
            <v>8117356.4900000002</v>
          </cell>
          <cell r="I70">
            <v>7950311.6500000004</v>
          </cell>
          <cell r="J70">
            <v>8468698.5199999996</v>
          </cell>
          <cell r="K70">
            <v>8068318.25</v>
          </cell>
          <cell r="L70">
            <v>8478340.1099999994</v>
          </cell>
          <cell r="M70">
            <v>9614712.8300000001</v>
          </cell>
          <cell r="N70">
            <v>9553260.4600000009</v>
          </cell>
          <cell r="O70">
            <v>10688854.84</v>
          </cell>
          <cell r="P70">
            <v>10403739.189999999</v>
          </cell>
          <cell r="Q70">
            <v>10648329.68</v>
          </cell>
          <cell r="R70">
            <v>11521197.85</v>
          </cell>
          <cell r="S70">
            <v>11757812.869999999</v>
          </cell>
          <cell r="T70">
            <v>12883599.65</v>
          </cell>
          <cell r="U70">
            <v>10973150.48</v>
          </cell>
          <cell r="V70">
            <v>11757401.710000001</v>
          </cell>
          <cell r="W70">
            <v>11886849.68</v>
          </cell>
          <cell r="X70">
            <v>12283824.460000001</v>
          </cell>
          <cell r="Y70">
            <v>12761969.310000001</v>
          </cell>
          <cell r="Z70">
            <v>13594141.52</v>
          </cell>
          <cell r="AA70">
            <v>14377674.83</v>
          </cell>
          <cell r="AB70">
            <v>15224117.039999999</v>
          </cell>
          <cell r="AC70">
            <v>16202474.810000001</v>
          </cell>
          <cell r="AD70">
            <v>15108936.33</v>
          </cell>
          <cell r="AE70">
            <v>18291216.510000002</v>
          </cell>
          <cell r="AF70">
            <v>20878767.440000001</v>
          </cell>
          <cell r="AG70">
            <v>16085330.390000001</v>
          </cell>
          <cell r="AH70">
            <v>15711391.550000001</v>
          </cell>
          <cell r="AI70">
            <v>16621179.4</v>
          </cell>
          <cell r="AJ70">
            <v>16145838.59</v>
          </cell>
          <cell r="AK70">
            <v>16816819.23</v>
          </cell>
          <cell r="AL70">
            <v>16241839.34</v>
          </cell>
          <cell r="AM70">
            <v>16804528.82</v>
          </cell>
          <cell r="AN70">
            <v>17884607.93</v>
          </cell>
          <cell r="AO70">
            <v>19236756.899999999</v>
          </cell>
          <cell r="AP70">
            <v>17403614.5</v>
          </cell>
          <cell r="AQ70">
            <v>19030769.800000001</v>
          </cell>
          <cell r="AR70">
            <v>20605128.940000001</v>
          </cell>
          <cell r="AS70">
            <v>18679621.350000001</v>
          </cell>
          <cell r="AT70">
            <v>19379406.489999998</v>
          </cell>
          <cell r="AU70">
            <v>19558261.329999998</v>
          </cell>
          <cell r="AV70">
            <v>18585850.93</v>
          </cell>
          <cell r="AW70">
            <v>21636479.780000001</v>
          </cell>
          <cell r="AX70">
            <v>22182711.739999998</v>
          </cell>
          <cell r="AY70">
            <v>26742373.260000002</v>
          </cell>
        </row>
        <row r="71">
          <cell r="B71">
            <v>252023.41</v>
          </cell>
          <cell r="C71">
            <v>324338.75</v>
          </cell>
          <cell r="D71">
            <v>199239.74</v>
          </cell>
          <cell r="E71">
            <v>215440.86</v>
          </cell>
          <cell r="F71">
            <v>260368.97</v>
          </cell>
          <cell r="G71">
            <v>279792.58</v>
          </cell>
          <cell r="H71">
            <v>463131.36</v>
          </cell>
          <cell r="I71">
            <v>443178.15</v>
          </cell>
          <cell r="J71">
            <v>499174.56</v>
          </cell>
          <cell r="K71">
            <v>365970.82</v>
          </cell>
          <cell r="L71">
            <v>564283.35</v>
          </cell>
          <cell r="M71">
            <v>766900.91</v>
          </cell>
          <cell r="N71">
            <v>682215.86</v>
          </cell>
          <cell r="O71">
            <v>644169.03</v>
          </cell>
          <cell r="P71">
            <v>636745.43999999994</v>
          </cell>
          <cell r="Q71">
            <v>602992.07999999996</v>
          </cell>
          <cell r="R71">
            <v>516560.1</v>
          </cell>
          <cell r="S71">
            <v>984435.81</v>
          </cell>
          <cell r="T71">
            <v>927188.79</v>
          </cell>
          <cell r="U71">
            <v>1334860.4099999999</v>
          </cell>
          <cell r="V71">
            <v>1422162.5700000003</v>
          </cell>
          <cell r="W71">
            <v>1070218.72</v>
          </cell>
          <cell r="X71">
            <v>1177845.5799999998</v>
          </cell>
          <cell r="Y71">
            <v>1731675.66</v>
          </cell>
          <cell r="Z71">
            <v>1568384.86</v>
          </cell>
          <cell r="AA71">
            <v>1249593.8600000001</v>
          </cell>
          <cell r="AB71">
            <v>1624208.94</v>
          </cell>
          <cell r="AC71">
            <v>1366173.05</v>
          </cell>
          <cell r="AD71">
            <v>1740923.41</v>
          </cell>
          <cell r="AE71">
            <v>1930899.3</v>
          </cell>
          <cell r="AF71">
            <v>2521498.5</v>
          </cell>
          <cell r="AG71">
            <v>2214377.7200000002</v>
          </cell>
          <cell r="AH71">
            <v>2079506.14</v>
          </cell>
          <cell r="AI71">
            <v>1846720.15</v>
          </cell>
          <cell r="AJ71">
            <v>2321259.9300000002</v>
          </cell>
          <cell r="AK71">
            <v>2656595.77</v>
          </cell>
          <cell r="AL71">
            <v>2153667.46</v>
          </cell>
          <cell r="AM71">
            <v>2136155.64</v>
          </cell>
          <cell r="AN71">
            <v>2540004.63</v>
          </cell>
          <cell r="AO71">
            <v>3250973</v>
          </cell>
          <cell r="AP71">
            <v>1742090.22</v>
          </cell>
          <cell r="AQ71">
            <v>2862496.18</v>
          </cell>
          <cell r="AR71">
            <v>2489158.89</v>
          </cell>
          <cell r="AS71">
            <v>2994250.5</v>
          </cell>
          <cell r="AT71">
            <v>2928170.03</v>
          </cell>
          <cell r="AU71">
            <v>2016901.74</v>
          </cell>
          <cell r="AV71">
            <v>1883326.4</v>
          </cell>
          <cell r="AW71">
            <v>787379.26</v>
          </cell>
          <cell r="AX71">
            <v>199532.76</v>
          </cell>
          <cell r="AY71">
            <v>0</v>
          </cell>
          <cell r="AZ71">
            <v>64532473.470000006</v>
          </cell>
          <cell r="BA71">
            <v>844948876.88999999</v>
          </cell>
        </row>
        <row r="72">
          <cell r="B72">
            <v>79413202.129999995</v>
          </cell>
          <cell r="C72">
            <v>85153832.839999989</v>
          </cell>
          <cell r="D72">
            <v>92029665.630000025</v>
          </cell>
          <cell r="E72">
            <v>98803994.679999992</v>
          </cell>
          <cell r="F72">
            <v>105877243.23999999</v>
          </cell>
          <cell r="G72">
            <v>113629124.95</v>
          </cell>
          <cell r="H72">
            <v>121554605.97000001</v>
          </cell>
          <cell r="I72">
            <v>130040873.80999999</v>
          </cell>
          <cell r="J72">
            <v>138337233.15000001</v>
          </cell>
          <cell r="K72">
            <v>147196764.75</v>
          </cell>
          <cell r="L72">
            <v>155518251.12000003</v>
          </cell>
          <cell r="M72">
            <v>164437374.03</v>
          </cell>
          <cell r="N72">
            <v>174681082.35999995</v>
          </cell>
          <cell r="O72">
            <v>184774173.75000003</v>
          </cell>
          <cell r="P72">
            <v>195943550.99000001</v>
          </cell>
          <cell r="Q72">
            <v>206819832.86999997</v>
          </cell>
          <cell r="R72">
            <v>217890384.88</v>
          </cell>
          <cell r="S72">
            <v>229737070.38999999</v>
          </cell>
          <cell r="T72">
            <v>242264598.09</v>
          </cell>
          <cell r="U72">
            <v>255828562.27000004</v>
          </cell>
          <cell r="V72">
            <v>267913169.38000003</v>
          </cell>
          <cell r="W72">
            <v>280839084.44</v>
          </cell>
          <cell r="X72">
            <v>293529822.66000003</v>
          </cell>
          <cell r="Y72">
            <v>306717571.55000001</v>
          </cell>
          <cell r="Z72">
            <v>320918385.12</v>
          </cell>
          <cell r="AA72">
            <v>335763970.17999995</v>
          </cell>
          <cell r="AB72">
            <v>351058964.52999997</v>
          </cell>
          <cell r="AC72">
            <v>367537279.09000003</v>
          </cell>
          <cell r="AD72">
            <v>384701146.55232894</v>
          </cell>
          <cell r="AE72">
            <v>401174436.69999999</v>
          </cell>
          <cell r="AF72">
            <v>420965585.68167603</v>
          </cell>
          <cell r="AG72">
            <v>443852719.05000001</v>
          </cell>
          <cell r="AH72">
            <v>461731624.94999999</v>
          </cell>
          <cell r="AI72">
            <v>479070215.91000009</v>
          </cell>
          <cell r="AJ72">
            <v>497055927.60000002</v>
          </cell>
          <cell r="AK72">
            <v>515043976.67000008</v>
          </cell>
          <cell r="AL72">
            <v>533992628.85993862</v>
          </cell>
          <cell r="AM72">
            <v>551877656.31000006</v>
          </cell>
          <cell r="AN72">
            <v>570259726.34000003</v>
          </cell>
          <cell r="AO72">
            <v>590072868.86000001</v>
          </cell>
          <cell r="AP72">
            <v>611925691.06330812</v>
          </cell>
          <cell r="AQ72">
            <v>630479001.04433692</v>
          </cell>
          <cell r="AR72">
            <v>651723574.77999985</v>
          </cell>
          <cell r="AS72">
            <v>674109025.65999997</v>
          </cell>
          <cell r="AT72">
            <v>695120961.37980735</v>
          </cell>
          <cell r="AU72">
            <v>716736033.88</v>
          </cell>
          <cell r="AV72">
            <v>737587498.96975076</v>
          </cell>
          <cell r="AW72">
            <v>757369227.09000003</v>
          </cell>
          <cell r="AX72">
            <v>779024460.05999994</v>
          </cell>
          <cell r="AY72">
            <v>800622946.11113441</v>
          </cell>
        </row>
        <row r="73">
          <cell r="B73">
            <v>179437.28</v>
          </cell>
          <cell r="C73">
            <v>298600.90000000002</v>
          </cell>
          <cell r="D73">
            <v>159065.32999999999</v>
          </cell>
          <cell r="E73">
            <v>264094.13</v>
          </cell>
          <cell r="F73">
            <v>285988.5</v>
          </cell>
          <cell r="G73">
            <v>210209.46</v>
          </cell>
          <cell r="H73">
            <v>415298.32</v>
          </cell>
          <cell r="I73">
            <v>304299.73</v>
          </cell>
          <cell r="J73">
            <v>405629.91</v>
          </cell>
          <cell r="K73">
            <v>358374.48</v>
          </cell>
          <cell r="L73">
            <v>280235.05</v>
          </cell>
          <cell r="M73">
            <v>443826.37</v>
          </cell>
          <cell r="N73">
            <v>414191.74</v>
          </cell>
          <cell r="O73">
            <v>513515.56</v>
          </cell>
          <cell r="P73">
            <v>370196.9</v>
          </cell>
          <cell r="Q73">
            <v>437021.86</v>
          </cell>
          <cell r="R73">
            <v>445821.14</v>
          </cell>
          <cell r="S73">
            <v>745548.5</v>
          </cell>
          <cell r="T73">
            <v>704965.05</v>
          </cell>
          <cell r="U73">
            <v>858699.78</v>
          </cell>
          <cell r="V73">
            <v>750215.93</v>
          </cell>
          <cell r="W73">
            <v>665740.17000000004</v>
          </cell>
          <cell r="X73">
            <v>644556.73</v>
          </cell>
          <cell r="Y73">
            <v>1081274.6299999999</v>
          </cell>
          <cell r="Z73">
            <v>956703.63</v>
          </cell>
          <cell r="AA73">
            <v>805449.46</v>
          </cell>
          <cell r="AB73">
            <v>935801.7</v>
          </cell>
          <cell r="AC73">
            <v>843688.92</v>
          </cell>
          <cell r="AD73">
            <v>1181609.79</v>
          </cell>
          <cell r="AE73">
            <v>1233084.67</v>
          </cell>
          <cell r="AF73">
            <v>1715587.13</v>
          </cell>
          <cell r="AG73">
            <v>1034826.9</v>
          </cell>
          <cell r="AH73">
            <v>1138565.26</v>
          </cell>
          <cell r="AI73">
            <v>1092576.6100000001</v>
          </cell>
          <cell r="AJ73">
            <v>1346077.69</v>
          </cell>
          <cell r="AK73">
            <v>1318382.22</v>
          </cell>
          <cell r="AL73">
            <v>1412112.39</v>
          </cell>
          <cell r="AM73">
            <v>1274373.93</v>
          </cell>
          <cell r="AN73">
            <v>1405292.87</v>
          </cell>
          <cell r="AO73">
            <v>1986155.71</v>
          </cell>
          <cell r="AP73">
            <v>1078202.3400000001</v>
          </cell>
          <cell r="AQ73">
            <v>1697402.27</v>
          </cell>
          <cell r="AR73">
            <v>1897821.63</v>
          </cell>
          <cell r="AS73">
            <v>1640053.99</v>
          </cell>
          <cell r="AT73">
            <v>1012225.38</v>
          </cell>
          <cell r="AU73">
            <v>946921.47</v>
          </cell>
          <cell r="AV73">
            <v>743436.45</v>
          </cell>
          <cell r="AW73">
            <v>353586.14</v>
          </cell>
          <cell r="AX73">
            <v>139554.06</v>
          </cell>
          <cell r="AY73">
            <v>-2992.5</v>
          </cell>
          <cell r="AZ73">
            <v>37900684.000000007</v>
          </cell>
          <cell r="BA73">
            <v>26631789.469999999</v>
          </cell>
        </row>
        <row r="74">
          <cell r="B74">
            <v>3.2008864713268317E-2</v>
          </cell>
          <cell r="C74">
            <v>3.1922958770334603E-2</v>
          </cell>
          <cell r="D74">
            <v>3.1892497933349133E-2</v>
          </cell>
          <cell r="E74">
            <v>3.1844951376274737E-2</v>
          </cell>
          <cell r="F74">
            <v>3.1902532694305576E-2</v>
          </cell>
          <cell r="G74">
            <v>3.193285349915035E-2</v>
          </cell>
          <cell r="H74">
            <v>3.1850501629228811E-2</v>
          </cell>
          <cell r="I74">
            <v>3.179389105631928E-2</v>
          </cell>
          <cell r="J74">
            <v>3.1629527952469531E-2</v>
          </cell>
          <cell r="K74">
            <v>3.15188175265982E-2</v>
          </cell>
          <cell r="L74">
            <v>3.150982723119955E-2</v>
          </cell>
          <cell r="M74">
            <v>3.1173655058220878E-2</v>
          </cell>
          <cell r="N74">
            <v>3.0791295191445096E-2</v>
          </cell>
          <cell r="O74">
            <v>3.0474087692470113E-2</v>
          </cell>
          <cell r="P74">
            <v>3.0319458846189022E-2</v>
          </cell>
          <cell r="Q74">
            <v>3.0003997701390436E-2</v>
          </cell>
          <cell r="R74">
            <v>2.9807571355916274E-2</v>
          </cell>
          <cell r="S74">
            <v>2.9723851545245171E-2</v>
          </cell>
          <cell r="T74">
            <v>2.944112756450059E-2</v>
          </cell>
          <cell r="U74">
            <v>2.9178124978098047E-2</v>
          </cell>
          <cell r="V74">
            <v>2.8614587179512412E-2</v>
          </cell>
          <cell r="W74">
            <v>2.7819335941978097E-2</v>
          </cell>
          <cell r="X74">
            <v>2.7340634139936815E-2</v>
          </cell>
          <cell r="Y74">
            <v>2.67094848898628E-2</v>
          </cell>
          <cell r="Z74">
            <v>2.5939732958368527E-2</v>
          </cell>
          <cell r="AA74">
            <v>2.5215806047841807E-2</v>
          </cell>
          <cell r="AB74">
            <v>2.46901595712943E-2</v>
          </cell>
          <cell r="AC74">
            <v>2.3875427155134618E-2</v>
          </cell>
          <cell r="AD74">
            <v>2.3257065329596597E-2</v>
          </cell>
          <cell r="AE74">
            <v>2.2595115671696982E-2</v>
          </cell>
          <cell r="AF74">
            <v>2.1769249576024489E-2</v>
          </cell>
          <cell r="AG74">
            <v>2.0815450604225964E-2</v>
          </cell>
          <cell r="AH74">
            <v>1.9419448014884034E-2</v>
          </cell>
          <cell r="AI74">
            <v>1.8305841137905485E-2</v>
          </cell>
          <cell r="AJ74">
            <v>1.7413309576971566E-2</v>
          </cell>
          <cell r="AK74">
            <v>1.6259177928688473E-2</v>
          </cell>
          <cell r="AL74">
            <v>1.4675397434269023E-2</v>
          </cell>
          <cell r="AM74">
            <v>1.3797764372338182E-2</v>
          </cell>
          <cell r="AN74">
            <v>1.2777842654503654E-2</v>
          </cell>
          <cell r="AO74">
            <v>1.1434907252096199E-2</v>
          </cell>
          <cell r="AP74">
            <v>9.9379914923458535E-3</v>
          </cell>
          <cell r="AQ74">
            <v>9.1522778259243154E-3</v>
          </cell>
          <cell r="AR74">
            <v>7.7733850409686658E-3</v>
          </cell>
          <cell r="AS74">
            <v>7.0735352912695681E-3</v>
          </cell>
          <cell r="AT74">
            <v>5.4708389068629914E-3</v>
          </cell>
          <cell r="AU74">
            <v>3.2033116014809062E-3</v>
          </cell>
          <cell r="AV74">
            <v>1.9369861476401116E-3</v>
          </cell>
          <cell r="AW74">
            <v>5.8792233895669339E-4</v>
          </cell>
          <cell r="AX74">
            <v>7.4526639092980235E-5</v>
          </cell>
          <cell r="AY74">
            <v>3.5416343897804598E-6</v>
          </cell>
          <cell r="BA74">
            <v>3.15188175265982E-2</v>
          </cell>
        </row>
        <row r="76">
          <cell r="B76">
            <v>12661</v>
          </cell>
          <cell r="C76">
            <v>13059</v>
          </cell>
          <cell r="D76">
            <v>13414</v>
          </cell>
          <cell r="E76">
            <v>13903</v>
          </cell>
          <cell r="F76">
            <v>14518</v>
          </cell>
          <cell r="G76">
            <v>15089</v>
          </cell>
          <cell r="H76">
            <v>15640</v>
          </cell>
          <cell r="I76">
            <v>16044</v>
          </cell>
          <cell r="J76">
            <v>16463</v>
          </cell>
          <cell r="K76">
            <v>16818</v>
          </cell>
          <cell r="L76">
            <v>17201</v>
          </cell>
          <cell r="M76">
            <v>17656</v>
          </cell>
          <cell r="N76">
            <v>18089</v>
          </cell>
          <cell r="O76">
            <v>18556</v>
          </cell>
          <cell r="P76">
            <v>19016</v>
          </cell>
          <cell r="Q76">
            <v>19603</v>
          </cell>
          <cell r="R76">
            <v>20350</v>
          </cell>
          <cell r="S76">
            <v>21048</v>
          </cell>
          <cell r="T76">
            <v>21666</v>
          </cell>
          <cell r="U76">
            <v>22153</v>
          </cell>
          <cell r="V76">
            <v>22680</v>
          </cell>
          <cell r="W76">
            <v>23197</v>
          </cell>
          <cell r="X76">
            <v>23720</v>
          </cell>
          <cell r="Y76">
            <v>24344</v>
          </cell>
          <cell r="Z76">
            <v>25051</v>
          </cell>
          <cell r="AA76">
            <v>25873</v>
          </cell>
          <cell r="AB76">
            <v>26865</v>
          </cell>
          <cell r="AC76">
            <v>28089</v>
          </cell>
          <cell r="AD76">
            <v>29259</v>
          </cell>
          <cell r="AE76">
            <v>30617</v>
          </cell>
          <cell r="AF76">
            <v>31956</v>
          </cell>
          <cell r="AG76">
            <v>32881</v>
          </cell>
          <cell r="AH76">
            <v>33712</v>
          </cell>
          <cell r="AI76">
            <v>34489</v>
          </cell>
          <cell r="AJ76">
            <v>35177</v>
          </cell>
          <cell r="AK76">
            <v>35867</v>
          </cell>
          <cell r="AL76">
            <v>36531</v>
          </cell>
          <cell r="AM76">
            <v>37319</v>
          </cell>
          <cell r="AN76">
            <v>38321</v>
          </cell>
          <cell r="AO76">
            <v>39529</v>
          </cell>
          <cell r="AP76">
            <v>40640</v>
          </cell>
          <cell r="AQ76">
            <v>41887</v>
          </cell>
          <cell r="AR76">
            <v>43083</v>
          </cell>
          <cell r="AS76">
            <v>44111</v>
          </cell>
          <cell r="AT76">
            <v>45164</v>
          </cell>
          <cell r="AU76">
            <v>45977</v>
          </cell>
          <cell r="AV76">
            <v>46555</v>
          </cell>
          <cell r="AW76">
            <v>47155</v>
          </cell>
          <cell r="AX76">
            <v>47714</v>
          </cell>
          <cell r="AY76">
            <v>48396</v>
          </cell>
          <cell r="BA76">
            <v>9.398580707308099E-2</v>
          </cell>
        </row>
        <row r="77">
          <cell r="B77">
            <v>274</v>
          </cell>
          <cell r="C77">
            <v>370</v>
          </cell>
          <cell r="D77">
            <v>337</v>
          </cell>
          <cell r="E77">
            <v>471</v>
          </cell>
          <cell r="F77">
            <v>593</v>
          </cell>
          <cell r="G77">
            <v>549</v>
          </cell>
          <cell r="H77">
            <v>514</v>
          </cell>
          <cell r="I77">
            <v>370</v>
          </cell>
          <cell r="J77">
            <v>382</v>
          </cell>
          <cell r="K77">
            <v>329</v>
          </cell>
          <cell r="L77">
            <v>344</v>
          </cell>
          <cell r="M77">
            <v>398</v>
          </cell>
          <cell r="N77">
            <v>386</v>
          </cell>
          <cell r="O77">
            <v>426</v>
          </cell>
          <cell r="P77">
            <v>417</v>
          </cell>
          <cell r="Q77">
            <v>546</v>
          </cell>
          <cell r="R77">
            <v>715</v>
          </cell>
          <cell r="S77">
            <v>632</v>
          </cell>
          <cell r="T77">
            <v>562</v>
          </cell>
          <cell r="U77">
            <v>409</v>
          </cell>
          <cell r="V77">
            <v>443</v>
          </cell>
          <cell r="W77">
            <v>453</v>
          </cell>
          <cell r="X77">
            <v>455</v>
          </cell>
          <cell r="Y77">
            <v>525</v>
          </cell>
          <cell r="Z77">
            <v>621</v>
          </cell>
          <cell r="AA77">
            <v>752</v>
          </cell>
          <cell r="AB77">
            <v>908</v>
          </cell>
          <cell r="AC77">
            <v>1155</v>
          </cell>
          <cell r="AD77">
            <v>1080</v>
          </cell>
          <cell r="AE77">
            <v>1259</v>
          </cell>
          <cell r="AF77">
            <v>1219</v>
          </cell>
          <cell r="AG77">
            <v>812</v>
          </cell>
          <cell r="AH77">
            <v>714</v>
          </cell>
          <cell r="AI77">
            <v>685</v>
          </cell>
          <cell r="AJ77">
            <v>578</v>
          </cell>
          <cell r="AK77">
            <v>559</v>
          </cell>
          <cell r="AL77">
            <v>563</v>
          </cell>
          <cell r="AM77">
            <v>683</v>
          </cell>
          <cell r="AN77">
            <v>893</v>
          </cell>
          <cell r="AO77">
            <v>1062</v>
          </cell>
          <cell r="AP77">
            <v>1026</v>
          </cell>
          <cell r="AQ77">
            <v>1119</v>
          </cell>
          <cell r="AR77">
            <v>1080</v>
          </cell>
          <cell r="AS77">
            <v>899</v>
          </cell>
          <cell r="AT77">
            <v>918</v>
          </cell>
          <cell r="AU77">
            <v>721</v>
          </cell>
          <cell r="AV77">
            <v>496</v>
          </cell>
          <cell r="AW77">
            <v>568</v>
          </cell>
          <cell r="AX77">
            <v>548</v>
          </cell>
          <cell r="AY77">
            <v>682</v>
          </cell>
          <cell r="AZ77">
            <v>-446</v>
          </cell>
        </row>
        <row r="78">
          <cell r="B78">
            <v>23</v>
          </cell>
          <cell r="C78">
            <v>28</v>
          </cell>
          <cell r="D78">
            <v>18</v>
          </cell>
          <cell r="E78">
            <v>18</v>
          </cell>
          <cell r="F78">
            <v>22</v>
          </cell>
          <cell r="G78">
            <v>22</v>
          </cell>
          <cell r="H78">
            <v>37</v>
          </cell>
          <cell r="I78">
            <v>34</v>
          </cell>
          <cell r="J78">
            <v>37</v>
          </cell>
          <cell r="K78">
            <v>26</v>
          </cell>
          <cell r="L78">
            <v>39</v>
          </cell>
          <cell r="M78">
            <v>57</v>
          </cell>
          <cell r="N78">
            <v>47</v>
          </cell>
          <cell r="O78">
            <v>41</v>
          </cell>
          <cell r="P78">
            <v>43</v>
          </cell>
          <cell r="Q78">
            <v>41</v>
          </cell>
          <cell r="R78">
            <v>32</v>
          </cell>
          <cell r="S78">
            <v>66</v>
          </cell>
          <cell r="T78">
            <v>56</v>
          </cell>
          <cell r="U78">
            <v>78</v>
          </cell>
          <cell r="V78">
            <v>84</v>
          </cell>
          <cell r="W78">
            <v>64</v>
          </cell>
          <cell r="X78">
            <v>68</v>
          </cell>
          <cell r="Y78">
            <v>99</v>
          </cell>
          <cell r="Z78">
            <v>86</v>
          </cell>
          <cell r="AA78">
            <v>70</v>
          </cell>
          <cell r="AB78">
            <v>84</v>
          </cell>
          <cell r="AC78">
            <v>69</v>
          </cell>
          <cell r="AD78">
            <v>90</v>
          </cell>
          <cell r="AE78">
            <v>99</v>
          </cell>
          <cell r="AF78">
            <v>120</v>
          </cell>
          <cell r="AG78">
            <v>113</v>
          </cell>
          <cell r="AH78">
            <v>117</v>
          </cell>
          <cell r="AI78">
            <v>92</v>
          </cell>
          <cell r="AJ78">
            <v>110</v>
          </cell>
          <cell r="AK78">
            <v>131</v>
          </cell>
          <cell r="AL78">
            <v>101</v>
          </cell>
          <cell r="AM78">
            <v>105</v>
          </cell>
          <cell r="AN78">
            <v>109</v>
          </cell>
          <cell r="AO78">
            <v>146</v>
          </cell>
          <cell r="AP78">
            <v>85</v>
          </cell>
          <cell r="AQ78">
            <v>128</v>
          </cell>
          <cell r="AR78">
            <v>116</v>
          </cell>
          <cell r="AS78">
            <v>129</v>
          </cell>
          <cell r="AT78">
            <v>135</v>
          </cell>
          <cell r="AU78">
            <v>92</v>
          </cell>
          <cell r="AV78">
            <v>82</v>
          </cell>
          <cell r="AW78">
            <v>32</v>
          </cell>
          <cell r="AX78">
            <v>11</v>
          </cell>
          <cell r="AY78">
            <v>0</v>
          </cell>
          <cell r="AZ78">
            <v>437</v>
          </cell>
          <cell r="BA78">
            <v>84494887.68900001</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BA79">
            <v>-7.9578227051770662</v>
          </cell>
        </row>
        <row r="80">
          <cell r="B80">
            <v>12364</v>
          </cell>
          <cell r="C80">
            <v>12661</v>
          </cell>
          <cell r="D80">
            <v>13059</v>
          </cell>
          <cell r="E80">
            <v>13414</v>
          </cell>
          <cell r="F80">
            <v>13903</v>
          </cell>
          <cell r="G80">
            <v>14518</v>
          </cell>
          <cell r="H80">
            <v>15089</v>
          </cell>
          <cell r="I80">
            <v>15640</v>
          </cell>
          <cell r="J80">
            <v>16044</v>
          </cell>
          <cell r="K80">
            <v>16463</v>
          </cell>
          <cell r="L80">
            <v>16818</v>
          </cell>
          <cell r="M80">
            <v>17201</v>
          </cell>
          <cell r="N80">
            <v>17656</v>
          </cell>
          <cell r="O80">
            <v>18089</v>
          </cell>
          <cell r="P80">
            <v>18556</v>
          </cell>
          <cell r="Q80">
            <v>19016</v>
          </cell>
          <cell r="R80">
            <v>19603</v>
          </cell>
          <cell r="S80">
            <v>20350</v>
          </cell>
          <cell r="T80">
            <v>21048</v>
          </cell>
          <cell r="U80">
            <v>21666</v>
          </cell>
          <cell r="V80">
            <v>22153</v>
          </cell>
          <cell r="W80">
            <v>22680</v>
          </cell>
          <cell r="X80">
            <v>23197</v>
          </cell>
          <cell r="Y80">
            <v>23720</v>
          </cell>
          <cell r="Z80">
            <v>24344</v>
          </cell>
          <cell r="AA80">
            <v>25051</v>
          </cell>
          <cell r="AB80">
            <v>25873</v>
          </cell>
          <cell r="AC80">
            <v>26865</v>
          </cell>
          <cell r="AD80">
            <v>28089</v>
          </cell>
          <cell r="AE80">
            <v>29259</v>
          </cell>
          <cell r="AF80">
            <v>30617</v>
          </cell>
          <cell r="AG80">
            <v>31956</v>
          </cell>
          <cell r="AH80">
            <v>32881</v>
          </cell>
          <cell r="AI80">
            <v>33712</v>
          </cell>
          <cell r="AJ80">
            <v>34489</v>
          </cell>
          <cell r="AK80">
            <v>35177</v>
          </cell>
          <cell r="AL80">
            <v>35867</v>
          </cell>
          <cell r="AM80">
            <v>36531</v>
          </cell>
          <cell r="AN80">
            <v>37319</v>
          </cell>
          <cell r="AO80">
            <v>38321</v>
          </cell>
          <cell r="AP80">
            <v>39529</v>
          </cell>
          <cell r="AQ80">
            <v>40640</v>
          </cell>
          <cell r="AR80">
            <v>41887</v>
          </cell>
          <cell r="AS80">
            <v>43083</v>
          </cell>
          <cell r="AT80">
            <v>44111</v>
          </cell>
          <cell r="AU80">
            <v>45164</v>
          </cell>
          <cell r="AV80">
            <v>45977</v>
          </cell>
          <cell r="AW80">
            <v>46555</v>
          </cell>
          <cell r="AX80">
            <v>47155</v>
          </cell>
          <cell r="AY80">
            <v>47714</v>
          </cell>
        </row>
        <row r="81">
          <cell r="B81">
            <v>8.929999999999999E-2</v>
          </cell>
          <cell r="C81">
            <v>8.9099999999999999E-2</v>
          </cell>
          <cell r="D81">
            <v>8.8800000000000004E-2</v>
          </cell>
          <cell r="E81">
            <v>8.8499999999999995E-2</v>
          </cell>
          <cell r="F81">
            <v>8.8200000000000001E-2</v>
          </cell>
          <cell r="G81">
            <v>8.8000000000000009E-2</v>
          </cell>
          <cell r="H81">
            <v>8.77E-2</v>
          </cell>
          <cell r="I81">
            <v>8.7499999999999994E-2</v>
          </cell>
          <cell r="J81">
            <v>8.7400000000000005E-2</v>
          </cell>
          <cell r="K81">
            <v>8.72E-2</v>
          </cell>
          <cell r="L81">
            <v>8.6999999999999994E-2</v>
          </cell>
          <cell r="M81">
            <v>8.6899999999999991E-2</v>
          </cell>
          <cell r="N81">
            <v>8.6800000000000002E-2</v>
          </cell>
          <cell r="O81">
            <v>8.6699999999999999E-2</v>
          </cell>
          <cell r="P81">
            <v>8.6500000000000007E-2</v>
          </cell>
          <cell r="Q81">
            <v>8.6400000000000005E-2</v>
          </cell>
          <cell r="R81">
            <v>8.6300000000000002E-2</v>
          </cell>
          <cell r="S81">
            <v>8.6199999999999999E-2</v>
          </cell>
          <cell r="T81">
            <v>8.6099999999999996E-2</v>
          </cell>
          <cell r="U81">
            <v>8.5900000000000004E-2</v>
          </cell>
          <cell r="V81">
            <v>8.5900000000000004E-2</v>
          </cell>
          <cell r="W81">
            <v>8.5800000000000001E-2</v>
          </cell>
          <cell r="X81">
            <v>8.5699999999999998E-2</v>
          </cell>
          <cell r="Y81">
            <v>8.5699999999999998E-2</v>
          </cell>
          <cell r="Z81">
            <v>8.5599999999999996E-2</v>
          </cell>
          <cell r="AA81">
            <v>8.5599999999999996E-2</v>
          </cell>
          <cell r="AB81">
            <v>8.5500000000000007E-2</v>
          </cell>
          <cell r="AC81">
            <v>8.5500000000000007E-2</v>
          </cell>
          <cell r="AD81">
            <v>8.5400000000000004E-2</v>
          </cell>
          <cell r="AE81">
            <v>8.5400000000000004E-2</v>
          </cell>
          <cell r="AF81">
            <v>8.5300000000000001E-2</v>
          </cell>
          <cell r="AG81">
            <v>8.5300000000000001E-2</v>
          </cell>
          <cell r="AH81">
            <v>8.5400000000000004E-2</v>
          </cell>
          <cell r="AI81">
            <v>8.5400000000000004E-2</v>
          </cell>
          <cell r="AJ81">
            <v>8.5300000000000001E-2</v>
          </cell>
          <cell r="AK81">
            <v>8.5300000000000001E-2</v>
          </cell>
          <cell r="AL81">
            <v>8.5300000000000001E-2</v>
          </cell>
          <cell r="AM81">
            <v>8.5300000000000001E-2</v>
          </cell>
          <cell r="AN81">
            <v>8.5199999999999998E-2</v>
          </cell>
          <cell r="AO81">
            <v>8.5199999999999998E-2</v>
          </cell>
          <cell r="AP81">
            <v>8.5099999999999995E-2</v>
          </cell>
          <cell r="AQ81">
            <v>8.5099999999999995E-2</v>
          </cell>
          <cell r="AR81">
            <v>8.5099999999999995E-2</v>
          </cell>
          <cell r="AS81">
            <v>8.5099999999999995E-2</v>
          </cell>
          <cell r="AT81">
            <v>8.5099999999999995E-2</v>
          </cell>
          <cell r="AU81">
            <v>8.5099999999999995E-2</v>
          </cell>
          <cell r="AV81">
            <v>8.5099999999999995E-2</v>
          </cell>
          <cell r="AW81">
            <v>8.5099999999999995E-2</v>
          </cell>
          <cell r="AX81">
            <v>8.5099999999999995E-2</v>
          </cell>
          <cell r="AY81">
            <v>8.5000000000000006E-2</v>
          </cell>
        </row>
        <row r="82">
          <cell r="B82">
            <v>21.09</v>
          </cell>
          <cell r="C82">
            <v>21.8</v>
          </cell>
          <cell r="D82">
            <v>22.57</v>
          </cell>
          <cell r="E82">
            <v>23.37</v>
          </cell>
          <cell r="F82">
            <v>24.14</v>
          </cell>
          <cell r="G82">
            <v>24.93</v>
          </cell>
          <cell r="H82">
            <v>25.72</v>
          </cell>
          <cell r="I82">
            <v>26.54</v>
          </cell>
          <cell r="J82">
            <v>27.37</v>
          </cell>
          <cell r="K82">
            <v>28.22</v>
          </cell>
          <cell r="L82">
            <v>29.03</v>
          </cell>
          <cell r="M82">
            <v>29.84</v>
          </cell>
          <cell r="N82">
            <v>30.71</v>
          </cell>
          <cell r="O82">
            <v>31.59</v>
          </cell>
          <cell r="P82">
            <v>32.5</v>
          </cell>
          <cell r="Q82">
            <v>33.369999999999997</v>
          </cell>
          <cell r="R82">
            <v>34.24</v>
          </cell>
          <cell r="S82">
            <v>35.119999999999997</v>
          </cell>
          <cell r="T82">
            <v>35.96</v>
          </cell>
          <cell r="U82">
            <v>36.880000000000003</v>
          </cell>
          <cell r="V82">
            <v>37.74</v>
          </cell>
          <cell r="W82">
            <v>38.61</v>
          </cell>
          <cell r="X82">
            <v>39.46</v>
          </cell>
          <cell r="Y82">
            <v>40.340000000000003</v>
          </cell>
          <cell r="Z82">
            <v>41.2</v>
          </cell>
          <cell r="AA82">
            <v>42.06</v>
          </cell>
          <cell r="AB82">
            <v>42.91</v>
          </cell>
          <cell r="AC82">
            <v>43.76</v>
          </cell>
          <cell r="AD82">
            <v>44.58</v>
          </cell>
          <cell r="AE82">
            <v>45.33</v>
          </cell>
          <cell r="AF82">
            <v>46.12</v>
          </cell>
          <cell r="AG82">
            <v>46.93</v>
          </cell>
          <cell r="AH82">
            <v>47.68</v>
          </cell>
          <cell r="AI82">
            <v>48.4</v>
          </cell>
          <cell r="AJ82">
            <v>49.16</v>
          </cell>
          <cell r="AK82">
            <v>49.9</v>
          </cell>
          <cell r="AL82">
            <v>50.67</v>
          </cell>
          <cell r="AM82">
            <v>51.42</v>
          </cell>
          <cell r="AN82">
            <v>52.14</v>
          </cell>
          <cell r="AO82">
            <v>52.92</v>
          </cell>
          <cell r="AP82">
            <v>53.7</v>
          </cell>
          <cell r="AQ82">
            <v>54.4</v>
          </cell>
          <cell r="AR82">
            <v>55.12</v>
          </cell>
          <cell r="AS82">
            <v>55.86</v>
          </cell>
          <cell r="AT82">
            <v>56.56</v>
          </cell>
          <cell r="AU82">
            <v>57.27</v>
          </cell>
          <cell r="AV82">
            <v>58.02</v>
          </cell>
          <cell r="AW82">
            <v>58.69</v>
          </cell>
          <cell r="AX82">
            <v>59.42</v>
          </cell>
          <cell r="AY82">
            <v>60.16</v>
          </cell>
        </row>
        <row r="84">
          <cell r="B84">
            <v>529</v>
          </cell>
          <cell r="C84">
            <v>496</v>
          </cell>
          <cell r="D84">
            <v>515</v>
          </cell>
          <cell r="E84">
            <v>463</v>
          </cell>
          <cell r="F84">
            <v>402</v>
          </cell>
          <cell r="G84">
            <v>383</v>
          </cell>
          <cell r="H84">
            <v>393</v>
          </cell>
          <cell r="I84">
            <v>384</v>
          </cell>
          <cell r="J84">
            <v>482</v>
          </cell>
          <cell r="K84">
            <v>577</v>
          </cell>
          <cell r="L84">
            <v>552</v>
          </cell>
          <cell r="M84">
            <v>532</v>
          </cell>
          <cell r="N84">
            <v>538</v>
          </cell>
          <cell r="O84">
            <v>535</v>
          </cell>
          <cell r="P84">
            <v>560</v>
          </cell>
          <cell r="Q84">
            <v>542</v>
          </cell>
          <cell r="R84">
            <v>508</v>
          </cell>
          <cell r="S84">
            <v>489</v>
          </cell>
          <cell r="T84">
            <v>481</v>
          </cell>
          <cell r="U84">
            <v>465</v>
          </cell>
          <cell r="V84">
            <v>608</v>
          </cell>
          <cell r="W84">
            <v>699</v>
          </cell>
          <cell r="X84">
            <v>677</v>
          </cell>
          <cell r="Y84">
            <v>709</v>
          </cell>
          <cell r="Z84">
            <v>648</v>
          </cell>
          <cell r="AA84">
            <v>626</v>
          </cell>
          <cell r="AB84">
            <v>661</v>
          </cell>
          <cell r="AC84">
            <v>694</v>
          </cell>
          <cell r="AD84">
            <v>715</v>
          </cell>
          <cell r="AE84">
            <v>638</v>
          </cell>
          <cell r="AF84">
            <v>603</v>
          </cell>
          <cell r="AG84">
            <v>678</v>
          </cell>
          <cell r="AH84">
            <v>884</v>
          </cell>
          <cell r="AI84">
            <v>903</v>
          </cell>
          <cell r="AJ84">
            <v>847</v>
          </cell>
          <cell r="AK84">
            <v>867</v>
          </cell>
          <cell r="AL84">
            <v>784</v>
          </cell>
          <cell r="AM84">
            <v>727</v>
          </cell>
          <cell r="AN84">
            <v>728</v>
          </cell>
          <cell r="AO84">
            <v>761</v>
          </cell>
          <cell r="AP84">
            <v>740</v>
          </cell>
          <cell r="AQ84">
            <v>658</v>
          </cell>
          <cell r="AR84">
            <v>609</v>
          </cell>
          <cell r="AS84">
            <v>572</v>
          </cell>
          <cell r="AT84">
            <v>723</v>
          </cell>
          <cell r="AU84">
            <v>790</v>
          </cell>
          <cell r="AV84">
            <v>771</v>
          </cell>
          <cell r="AW84">
            <v>591</v>
          </cell>
          <cell r="AX84">
            <v>539</v>
          </cell>
          <cell r="AY84">
            <v>466</v>
          </cell>
        </row>
        <row r="85">
          <cell r="B85">
            <v>95</v>
          </cell>
          <cell r="C85">
            <v>95</v>
          </cell>
          <cell r="D85">
            <v>74</v>
          </cell>
          <cell r="E85">
            <v>88</v>
          </cell>
          <cell r="F85">
            <v>67</v>
          </cell>
          <cell r="G85">
            <v>73</v>
          </cell>
          <cell r="H85">
            <v>74</v>
          </cell>
          <cell r="I85">
            <v>96</v>
          </cell>
          <cell r="J85">
            <v>140</v>
          </cell>
          <cell r="K85">
            <v>129</v>
          </cell>
          <cell r="L85">
            <v>124</v>
          </cell>
          <cell r="M85">
            <v>100</v>
          </cell>
          <cell r="N85">
            <v>102</v>
          </cell>
          <cell r="O85">
            <v>151</v>
          </cell>
          <cell r="P85">
            <v>130</v>
          </cell>
          <cell r="Q85">
            <v>120</v>
          </cell>
          <cell r="R85">
            <v>132</v>
          </cell>
          <cell r="S85">
            <v>124</v>
          </cell>
          <cell r="T85">
            <v>107</v>
          </cell>
          <cell r="U85">
            <v>148</v>
          </cell>
          <cell r="V85">
            <v>183</v>
          </cell>
          <cell r="W85">
            <v>189</v>
          </cell>
          <cell r="X85">
            <v>180</v>
          </cell>
          <cell r="Y85">
            <v>151</v>
          </cell>
          <cell r="Z85">
            <v>165</v>
          </cell>
          <cell r="AA85">
            <v>170</v>
          </cell>
          <cell r="AB85">
            <v>174</v>
          </cell>
          <cell r="AC85">
            <v>164</v>
          </cell>
          <cell r="AD85">
            <v>164</v>
          </cell>
          <cell r="AE85">
            <v>143</v>
          </cell>
          <cell r="AF85">
            <v>148</v>
          </cell>
          <cell r="AG85">
            <v>178</v>
          </cell>
          <cell r="AH85">
            <v>268</v>
          </cell>
          <cell r="AI85">
            <v>246</v>
          </cell>
          <cell r="AJ85">
            <v>276</v>
          </cell>
          <cell r="AK85">
            <v>228</v>
          </cell>
          <cell r="AL85">
            <v>241</v>
          </cell>
          <cell r="AM85">
            <v>282</v>
          </cell>
          <cell r="AN85">
            <v>205</v>
          </cell>
          <cell r="AO85">
            <v>212</v>
          </cell>
          <cell r="AP85">
            <v>202</v>
          </cell>
          <cell r="AQ85">
            <v>187</v>
          </cell>
          <cell r="AR85">
            <v>133</v>
          </cell>
          <cell r="AS85">
            <v>166</v>
          </cell>
          <cell r="AT85">
            <v>244</v>
          </cell>
          <cell r="AU85">
            <v>209</v>
          </cell>
          <cell r="AV85">
            <v>201</v>
          </cell>
          <cell r="AW85">
            <v>142</v>
          </cell>
          <cell r="AX85">
            <v>111</v>
          </cell>
          <cell r="AY85">
            <v>49</v>
          </cell>
        </row>
        <row r="86">
          <cell r="B86">
            <v>18</v>
          </cell>
          <cell r="C86">
            <v>19</v>
          </cell>
          <cell r="D86">
            <v>19</v>
          </cell>
          <cell r="E86">
            <v>15</v>
          </cell>
          <cell r="F86">
            <v>25</v>
          </cell>
          <cell r="G86">
            <v>18</v>
          </cell>
          <cell r="H86">
            <v>19</v>
          </cell>
          <cell r="I86">
            <v>24</v>
          </cell>
          <cell r="J86">
            <v>29</v>
          </cell>
          <cell r="K86">
            <v>30</v>
          </cell>
          <cell r="L86">
            <v>26</v>
          </cell>
          <cell r="M86">
            <v>31</v>
          </cell>
          <cell r="N86">
            <v>50</v>
          </cell>
          <cell r="O86">
            <v>34</v>
          </cell>
          <cell r="P86">
            <v>38</v>
          </cell>
          <cell r="Q86">
            <v>35</v>
          </cell>
          <cell r="R86">
            <v>36</v>
          </cell>
          <cell r="S86">
            <v>22</v>
          </cell>
          <cell r="T86">
            <v>31</v>
          </cell>
          <cell r="U86">
            <v>41</v>
          </cell>
          <cell r="V86">
            <v>47</v>
          </cell>
          <cell r="W86">
            <v>61</v>
          </cell>
          <cell r="X86">
            <v>31</v>
          </cell>
          <cell r="Y86">
            <v>48</v>
          </cell>
          <cell r="Z86">
            <v>49</v>
          </cell>
          <cell r="AA86">
            <v>51</v>
          </cell>
          <cell r="AB86">
            <v>36</v>
          </cell>
          <cell r="AC86">
            <v>49</v>
          </cell>
          <cell r="AD86">
            <v>46</v>
          </cell>
          <cell r="AE86">
            <v>45</v>
          </cell>
          <cell r="AF86">
            <v>52</v>
          </cell>
          <cell r="AG86">
            <v>65</v>
          </cell>
          <cell r="AH86">
            <v>78</v>
          </cell>
          <cell r="AI86">
            <v>77</v>
          </cell>
          <cell r="AJ86">
            <v>60</v>
          </cell>
          <cell r="AK86">
            <v>61</v>
          </cell>
          <cell r="AL86">
            <v>84</v>
          </cell>
          <cell r="AM86">
            <v>70</v>
          </cell>
          <cell r="AN86">
            <v>65</v>
          </cell>
          <cell r="AO86">
            <v>73</v>
          </cell>
          <cell r="AP86">
            <v>80</v>
          </cell>
          <cell r="AQ86">
            <v>47</v>
          </cell>
          <cell r="AR86">
            <v>63</v>
          </cell>
          <cell r="AS86">
            <v>64</v>
          </cell>
          <cell r="AT86">
            <v>81</v>
          </cell>
          <cell r="AU86">
            <v>69</v>
          </cell>
          <cell r="AV86">
            <v>59</v>
          </cell>
          <cell r="AW86">
            <v>36</v>
          </cell>
          <cell r="AX86">
            <v>13</v>
          </cell>
          <cell r="AY86">
            <v>0</v>
          </cell>
        </row>
        <row r="87">
          <cell r="B87">
            <v>642</v>
          </cell>
          <cell r="C87">
            <v>610</v>
          </cell>
          <cell r="D87">
            <v>608</v>
          </cell>
          <cell r="E87">
            <v>566</v>
          </cell>
          <cell r="F87">
            <v>494</v>
          </cell>
          <cell r="G87">
            <v>474</v>
          </cell>
          <cell r="H87">
            <v>486</v>
          </cell>
          <cell r="I87">
            <v>504</v>
          </cell>
          <cell r="J87">
            <v>651</v>
          </cell>
          <cell r="K87">
            <v>736</v>
          </cell>
          <cell r="L87">
            <v>702</v>
          </cell>
          <cell r="M87">
            <v>663</v>
          </cell>
          <cell r="N87">
            <v>690</v>
          </cell>
          <cell r="O87">
            <v>720</v>
          </cell>
          <cell r="P87">
            <v>728</v>
          </cell>
          <cell r="Q87">
            <v>697</v>
          </cell>
          <cell r="R87">
            <v>676</v>
          </cell>
          <cell r="S87">
            <v>635</v>
          </cell>
          <cell r="T87">
            <v>619</v>
          </cell>
          <cell r="U87">
            <v>654</v>
          </cell>
          <cell r="V87">
            <v>838</v>
          </cell>
          <cell r="W87">
            <v>949</v>
          </cell>
          <cell r="X87">
            <v>888</v>
          </cell>
          <cell r="Y87">
            <v>908</v>
          </cell>
          <cell r="Z87">
            <v>862</v>
          </cell>
          <cell r="AA87">
            <v>847</v>
          </cell>
          <cell r="AB87">
            <v>871</v>
          </cell>
          <cell r="AC87">
            <v>907</v>
          </cell>
          <cell r="AD87">
            <v>925</v>
          </cell>
          <cell r="AE87">
            <v>826</v>
          </cell>
          <cell r="AF87">
            <v>803</v>
          </cell>
          <cell r="AG87">
            <v>921</v>
          </cell>
          <cell r="AH87">
            <v>1230</v>
          </cell>
          <cell r="AI87">
            <v>1226</v>
          </cell>
          <cell r="AJ87">
            <v>1183</v>
          </cell>
          <cell r="AK87">
            <v>1156</v>
          </cell>
          <cell r="AL87">
            <v>1109</v>
          </cell>
          <cell r="AM87">
            <v>1079</v>
          </cell>
          <cell r="AN87">
            <v>998</v>
          </cell>
          <cell r="AO87">
            <v>1046</v>
          </cell>
          <cell r="AP87">
            <v>1022</v>
          </cell>
          <cell r="AQ87">
            <v>892</v>
          </cell>
          <cell r="AR87">
            <v>805</v>
          </cell>
          <cell r="AS87">
            <v>802</v>
          </cell>
          <cell r="AT87">
            <v>1048</v>
          </cell>
          <cell r="AU87">
            <v>1068</v>
          </cell>
          <cell r="AV87">
            <v>1031</v>
          </cell>
          <cell r="AW87">
            <v>769</v>
          </cell>
          <cell r="AX87">
            <v>663</v>
          </cell>
          <cell r="AY87">
            <v>515</v>
          </cell>
        </row>
        <row r="88">
          <cell r="B88">
            <v>5.1924943384018117E-2</v>
          </cell>
          <cell r="C88">
            <v>4.817944870073454E-2</v>
          </cell>
          <cell r="D88">
            <v>4.6557929397350484E-2</v>
          </cell>
          <cell r="E88">
            <v>4.2194721932309526E-2</v>
          </cell>
          <cell r="F88">
            <v>3.5531899590016541E-2</v>
          </cell>
          <cell r="G88">
            <v>3.2649125223860036E-2</v>
          </cell>
          <cell r="H88">
            <v>3.2208893896215784E-2</v>
          </cell>
          <cell r="I88">
            <v>3.2225063938618924E-2</v>
          </cell>
          <cell r="J88">
            <v>4.0575916230366493E-2</v>
          </cell>
          <cell r="K88">
            <v>4.4706311121909738E-2</v>
          </cell>
          <cell r="L88">
            <v>4.174099179450589E-2</v>
          </cell>
          <cell r="M88">
            <v>3.8544270681937096E-2</v>
          </cell>
          <cell r="N88">
            <v>3.9080199365654732E-2</v>
          </cell>
          <cell r="O88">
            <v>3.9803195312068107E-2</v>
          </cell>
          <cell r="P88">
            <v>3.923259323129985E-2</v>
          </cell>
          <cell r="Q88">
            <v>3.6653344551956249E-2</v>
          </cell>
          <cell r="R88">
            <v>3.4484517675865939E-2</v>
          </cell>
          <cell r="S88">
            <v>3.1203931203931203E-2</v>
          </cell>
          <cell r="T88">
            <v>2.9408969973394147E-2</v>
          </cell>
          <cell r="U88">
            <v>3.0185544170589863E-2</v>
          </cell>
          <cell r="V88">
            <v>3.7827833701981672E-2</v>
          </cell>
          <cell r="W88">
            <v>4.184303350970018E-2</v>
          </cell>
          <cell r="X88">
            <v>3.8280812173988016E-2</v>
          </cell>
          <cell r="Y88">
            <v>3.8279932546374365E-2</v>
          </cell>
          <cell r="Z88">
            <v>3.5409135721327638E-2</v>
          </cell>
          <cell r="AA88">
            <v>3.3811025507963756E-2</v>
          </cell>
          <cell r="AB88">
            <v>3.3664437830943451E-2</v>
          </cell>
          <cell r="AC88">
            <v>3.3761399590545318E-2</v>
          </cell>
          <cell r="AD88">
            <v>3.2931040620883617E-2</v>
          </cell>
          <cell r="AE88">
            <v>2.8230629891657269E-2</v>
          </cell>
          <cell r="AF88">
            <v>2.6227259365711859E-2</v>
          </cell>
          <cell r="AG88">
            <v>2.8820878708223807E-2</v>
          </cell>
          <cell r="AH88">
            <v>3.7407621422706122E-2</v>
          </cell>
          <cell r="AI88">
            <v>3.6366872330327482E-2</v>
          </cell>
          <cell r="AJ88">
            <v>3.430079155672823E-2</v>
          </cell>
          <cell r="AK88">
            <v>3.2862381669841088E-2</v>
          </cell>
          <cell r="AL88">
            <v>3.0919786990827224E-2</v>
          </cell>
          <cell r="AM88">
            <v>2.9536557991842544E-2</v>
          </cell>
          <cell r="AN88">
            <v>2.6742410032423163E-2</v>
          </cell>
          <cell r="AO88">
            <v>2.7295738628950184E-2</v>
          </cell>
          <cell r="AP88">
            <v>2.5854435983708162E-2</v>
          </cell>
          <cell r="AQ88">
            <v>2.1948818897637796E-2</v>
          </cell>
          <cell r="AR88">
            <v>1.9218373242294744E-2</v>
          </cell>
          <cell r="AS88">
            <v>1.8615231065617528E-2</v>
          </cell>
          <cell r="AT88">
            <v>2.3758246242433861E-2</v>
          </cell>
          <cell r="AU88">
            <v>2.3647152599415463E-2</v>
          </cell>
          <cell r="AV88">
            <v>2.2424255606063901E-2</v>
          </cell>
          <cell r="AW88">
            <v>1.6518096874664375E-2</v>
          </cell>
          <cell r="AX88">
            <v>1.4060014844661224E-2</v>
          </cell>
          <cell r="AY88">
            <v>1.0793477805256319E-2</v>
          </cell>
        </row>
        <row r="89">
          <cell r="B89">
            <v>-20</v>
          </cell>
          <cell r="C89">
            <v>-20</v>
          </cell>
          <cell r="D89">
            <v>-20</v>
          </cell>
          <cell r="E89">
            <v>-20</v>
          </cell>
          <cell r="F89">
            <v>-20</v>
          </cell>
          <cell r="G89">
            <v>-20</v>
          </cell>
          <cell r="H89">
            <v>-20</v>
          </cell>
          <cell r="I89">
            <v>-20</v>
          </cell>
          <cell r="J89">
            <v>-20</v>
          </cell>
          <cell r="K89">
            <v>-19</v>
          </cell>
          <cell r="L89">
            <v>-18</v>
          </cell>
          <cell r="M89">
            <v>-18</v>
          </cell>
          <cell r="N89">
            <v>-18</v>
          </cell>
          <cell r="O89">
            <v>-18</v>
          </cell>
          <cell r="P89">
            <v>-18</v>
          </cell>
          <cell r="Q89">
            <v>-18</v>
          </cell>
          <cell r="R89">
            <v>-18</v>
          </cell>
          <cell r="S89">
            <v>-17</v>
          </cell>
          <cell r="T89">
            <v>-16</v>
          </cell>
          <cell r="U89">
            <v>-16</v>
          </cell>
          <cell r="V89">
            <v>-15</v>
          </cell>
          <cell r="W89">
            <v>-14</v>
          </cell>
          <cell r="X89">
            <v>-14</v>
          </cell>
          <cell r="Y89">
            <v>-13</v>
          </cell>
          <cell r="Z89">
            <v>-12</v>
          </cell>
          <cell r="AA89">
            <v>-11</v>
          </cell>
          <cell r="AB89">
            <v>-11</v>
          </cell>
          <cell r="AC89">
            <v>-11</v>
          </cell>
          <cell r="AD89">
            <v>-11</v>
          </cell>
          <cell r="AE89">
            <v>-10</v>
          </cell>
          <cell r="AF89">
            <v>-9</v>
          </cell>
          <cell r="AG89">
            <v>-8</v>
          </cell>
          <cell r="AH89">
            <v>-8</v>
          </cell>
          <cell r="AI89">
            <v>-8</v>
          </cell>
          <cell r="AJ89">
            <v>-8</v>
          </cell>
          <cell r="AK89">
            <v>-8</v>
          </cell>
          <cell r="AL89">
            <v>-8</v>
          </cell>
          <cell r="AM89">
            <v>-7</v>
          </cell>
          <cell r="AN89">
            <v>-7</v>
          </cell>
          <cell r="AO89">
            <v>-7</v>
          </cell>
          <cell r="AP89">
            <v>-7</v>
          </cell>
          <cell r="AQ89">
            <v>-6</v>
          </cell>
          <cell r="AR89">
            <v>-5</v>
          </cell>
          <cell r="AS89">
            <v>-4</v>
          </cell>
          <cell r="AT89">
            <v>-4</v>
          </cell>
          <cell r="AU89">
            <v>-3</v>
          </cell>
          <cell r="AV89">
            <v>-2</v>
          </cell>
          <cell r="AW89">
            <v>-1</v>
          </cell>
          <cell r="AX89">
            <v>0</v>
          </cell>
          <cell r="AY89" t="e">
            <v>#REF!</v>
          </cell>
        </row>
        <row r="91">
          <cell r="B91">
            <v>4817583.21</v>
          </cell>
          <cell r="C91">
            <v>4849469.4000000004</v>
          </cell>
          <cell r="D91">
            <v>5108047.47</v>
          </cell>
          <cell r="E91">
            <v>4817044.66</v>
          </cell>
          <cell r="F91">
            <v>4228387.92</v>
          </cell>
          <cell r="G91">
            <v>4145067.88</v>
          </cell>
          <cell r="H91">
            <v>4389371.0199999996</v>
          </cell>
          <cell r="I91">
            <v>4293477.6100000003</v>
          </cell>
          <cell r="J91">
            <v>5544047.2000000002</v>
          </cell>
          <cell r="K91">
            <v>6865932.5999999996</v>
          </cell>
          <cell r="L91">
            <v>6825327.4400000004</v>
          </cell>
          <cell r="M91">
            <v>6712087.4100000001</v>
          </cell>
          <cell r="N91">
            <v>6857456.4000000004</v>
          </cell>
          <cell r="O91">
            <v>7093502.9400000004</v>
          </cell>
          <cell r="P91">
            <v>7435917.1299999999</v>
          </cell>
          <cell r="Q91">
            <v>7366853.6200000001</v>
          </cell>
          <cell r="R91">
            <v>7129593.5300000003</v>
          </cell>
          <cell r="S91">
            <v>6882677.5899999999</v>
          </cell>
          <cell r="T91">
            <v>6957781.8499999996</v>
          </cell>
          <cell r="U91">
            <v>6819074.2599999998</v>
          </cell>
          <cell r="V91">
            <v>9045477.3100000005</v>
          </cell>
          <cell r="W91">
            <v>10222611.310000001</v>
          </cell>
          <cell r="X91">
            <v>9962329.9000000004</v>
          </cell>
          <cell r="Y91">
            <v>10147267.470000001</v>
          </cell>
          <cell r="Z91">
            <v>9411482.7300000004</v>
          </cell>
          <cell r="AA91">
            <v>9443458.0899999999</v>
          </cell>
          <cell r="AB91">
            <v>9796506.0600000005</v>
          </cell>
          <cell r="AC91">
            <v>10291095.119999999</v>
          </cell>
          <cell r="AD91">
            <v>10607460.4</v>
          </cell>
          <cell r="AE91">
            <v>9932646.6799999997</v>
          </cell>
          <cell r="AF91">
            <v>9251337.9100000001</v>
          </cell>
          <cell r="AG91">
            <v>10461672.83</v>
          </cell>
          <cell r="AH91">
            <v>13714074.68</v>
          </cell>
          <cell r="AI91">
            <v>14629285.99</v>
          </cell>
          <cell r="AJ91">
            <v>13875146.27</v>
          </cell>
          <cell r="AK91">
            <v>13803250.51</v>
          </cell>
          <cell r="AL91">
            <v>12714356.41</v>
          </cell>
          <cell r="AM91">
            <v>11918937.289999999</v>
          </cell>
          <cell r="AN91">
            <v>11984385.720000001</v>
          </cell>
          <cell r="AO91">
            <v>12513025.609999999</v>
          </cell>
          <cell r="AP91">
            <v>11925294.42</v>
          </cell>
          <cell r="AQ91">
            <v>10854163.84</v>
          </cell>
          <cell r="AR91">
            <v>10029021.93</v>
          </cell>
          <cell r="AS91">
            <v>9828307.2300000004</v>
          </cell>
          <cell r="AT91">
            <v>12320510.439999999</v>
          </cell>
          <cell r="AU91">
            <v>13632154.699999999</v>
          </cell>
          <cell r="AV91">
            <v>13649167.83</v>
          </cell>
          <cell r="AW91">
            <v>10358677.810000001</v>
          </cell>
          <cell r="AX91">
            <v>8781124.3000000007</v>
          </cell>
          <cell r="AY91">
            <v>7837900.1399999997</v>
          </cell>
        </row>
        <row r="92">
          <cell r="B92">
            <v>924386.87</v>
          </cell>
          <cell r="C92">
            <v>886425.55</v>
          </cell>
          <cell r="D92">
            <v>748391.76</v>
          </cell>
          <cell r="E92">
            <v>836949.86</v>
          </cell>
          <cell r="F92">
            <v>667049.68000000005</v>
          </cell>
          <cell r="G92">
            <v>712916.54</v>
          </cell>
          <cell r="H92">
            <v>770305.37</v>
          </cell>
          <cell r="I92">
            <v>1085563.6399999999</v>
          </cell>
          <cell r="J92">
            <v>1705888.06</v>
          </cell>
          <cell r="K92">
            <v>1512391.6</v>
          </cell>
          <cell r="L92">
            <v>1529409.73</v>
          </cell>
          <cell r="M92">
            <v>1283049.95</v>
          </cell>
          <cell r="N92">
            <v>1355154.25</v>
          </cell>
          <cell r="O92">
            <v>2040756.08</v>
          </cell>
          <cell r="P92">
            <v>1699430.15</v>
          </cell>
          <cell r="Q92">
            <v>1534706.95</v>
          </cell>
          <cell r="R92">
            <v>1745379.21</v>
          </cell>
          <cell r="S92">
            <v>1590945.96</v>
          </cell>
          <cell r="T92">
            <v>1499913.63</v>
          </cell>
          <cell r="U92">
            <v>2030775.15</v>
          </cell>
          <cell r="V92">
            <v>2639046.7200000002</v>
          </cell>
          <cell r="W92">
            <v>2735107.13</v>
          </cell>
          <cell r="X92">
            <v>2700008.51</v>
          </cell>
          <cell r="Y92">
            <v>2330490.35</v>
          </cell>
          <cell r="Z92">
            <v>2577679.9900000002</v>
          </cell>
          <cell r="AA92">
            <v>2481132.7400000002</v>
          </cell>
          <cell r="AB92">
            <v>2755468.53</v>
          </cell>
          <cell r="AC92">
            <v>2539303.5099999998</v>
          </cell>
          <cell r="AD92">
            <v>2753811.18</v>
          </cell>
          <cell r="AE92">
            <v>2319990.2000000002</v>
          </cell>
          <cell r="AF92">
            <v>2387673.15</v>
          </cell>
          <cell r="AG92">
            <v>2992968.2</v>
          </cell>
          <cell r="AH92">
            <v>4564748.82</v>
          </cell>
          <cell r="AI92">
            <v>4169090.31</v>
          </cell>
          <cell r="AJ92">
            <v>4497588.88</v>
          </cell>
          <cell r="AK92">
            <v>3847441.01</v>
          </cell>
          <cell r="AL92">
            <v>4061779.53</v>
          </cell>
          <cell r="AM92">
            <v>4864457.17</v>
          </cell>
          <cell r="AN92">
            <v>3658957.59</v>
          </cell>
          <cell r="AO92">
            <v>3486413.89</v>
          </cell>
          <cell r="AP92">
            <v>3763044.43</v>
          </cell>
          <cell r="AQ92">
            <v>3575923.86</v>
          </cell>
          <cell r="AR92">
            <v>2544667.73</v>
          </cell>
          <cell r="AS92">
            <v>3134081.62</v>
          </cell>
          <cell r="AT92">
            <v>4386444.13</v>
          </cell>
          <cell r="AU92">
            <v>3811192.08</v>
          </cell>
          <cell r="AV92">
            <v>3946817.04</v>
          </cell>
          <cell r="AW92">
            <v>2507568.36</v>
          </cell>
          <cell r="AX92">
            <v>2213574.62</v>
          </cell>
          <cell r="AY92">
            <v>879368.67</v>
          </cell>
        </row>
        <row r="93">
          <cell r="B93">
            <v>131325.10999999999</v>
          </cell>
          <cell r="C93">
            <v>148065.04999999999</v>
          </cell>
          <cell r="D93">
            <v>169186.94</v>
          </cell>
          <cell r="E93">
            <v>93821.94</v>
          </cell>
          <cell r="F93">
            <v>152519.31</v>
          </cell>
          <cell r="G93">
            <v>152647.15</v>
          </cell>
          <cell r="H93">
            <v>148914.91</v>
          </cell>
          <cell r="I93">
            <v>217255.78</v>
          </cell>
          <cell r="J93">
            <v>265599.59999999998</v>
          </cell>
          <cell r="K93">
            <v>304566.48</v>
          </cell>
          <cell r="L93">
            <v>236363.82</v>
          </cell>
          <cell r="M93">
            <v>283438.48</v>
          </cell>
          <cell r="N93">
            <v>545536.87</v>
          </cell>
          <cell r="O93">
            <v>302477.55</v>
          </cell>
          <cell r="P93">
            <v>326871.49</v>
          </cell>
          <cell r="Q93">
            <v>417993.53</v>
          </cell>
          <cell r="R93">
            <v>352082.61</v>
          </cell>
          <cell r="S93">
            <v>234263.45</v>
          </cell>
          <cell r="T93">
            <v>321187.08</v>
          </cell>
          <cell r="U93">
            <v>352960.9</v>
          </cell>
          <cell r="V93">
            <v>587419.31999999995</v>
          </cell>
          <cell r="W93">
            <v>807671.47</v>
          </cell>
          <cell r="X93">
            <v>386176.84</v>
          </cell>
          <cell r="Y93">
            <v>652434.46</v>
          </cell>
          <cell r="Z93">
            <v>525089.21</v>
          </cell>
          <cell r="AA93">
            <v>640536.99</v>
          </cell>
          <cell r="AB93">
            <v>510693.96</v>
          </cell>
          <cell r="AC93">
            <v>689490.95</v>
          </cell>
          <cell r="AD93">
            <v>589416.1</v>
          </cell>
          <cell r="AE93">
            <v>639664.30000000005</v>
          </cell>
          <cell r="AF93">
            <v>866328.49</v>
          </cell>
          <cell r="AG93">
            <v>1058417.93</v>
          </cell>
          <cell r="AH93">
            <v>1302327.33</v>
          </cell>
          <cell r="AI93">
            <v>1103438.68</v>
          </cell>
          <cell r="AJ93">
            <v>912645.87</v>
          </cell>
          <cell r="AK93">
            <v>970715.25</v>
          </cell>
          <cell r="AL93">
            <v>1442374.48</v>
          </cell>
          <cell r="AM93">
            <v>1153979.6200000001</v>
          </cell>
          <cell r="AN93">
            <v>1016611.55</v>
          </cell>
          <cell r="AO93">
            <v>1251249.8500000001</v>
          </cell>
          <cell r="AP93">
            <v>1605093.29</v>
          </cell>
          <cell r="AQ93">
            <v>860538.38</v>
          </cell>
          <cell r="AR93">
            <v>1184655.3899999999</v>
          </cell>
          <cell r="AS93">
            <v>1137321.26</v>
          </cell>
          <cell r="AT93">
            <v>1433308.15</v>
          </cell>
          <cell r="AU93">
            <v>1461762.44</v>
          </cell>
          <cell r="AV93">
            <v>1070756.9099999999</v>
          </cell>
          <cell r="AW93">
            <v>745403.68</v>
          </cell>
          <cell r="AX93">
            <v>274707.96999999997</v>
          </cell>
          <cell r="AY93">
            <v>0</v>
          </cell>
        </row>
        <row r="94">
          <cell r="B94">
            <v>5873295.1900000004</v>
          </cell>
          <cell r="C94">
            <v>5883960</v>
          </cell>
          <cell r="D94">
            <v>6025626.1699999999</v>
          </cell>
          <cell r="E94">
            <v>5747816.4600000009</v>
          </cell>
          <cell r="F94">
            <v>5047956.9099999992</v>
          </cell>
          <cell r="G94">
            <v>5010631.57</v>
          </cell>
          <cell r="H94">
            <v>5308591.3</v>
          </cell>
          <cell r="I94">
            <v>5596297.0300000003</v>
          </cell>
          <cell r="J94">
            <v>7515534.8599999994</v>
          </cell>
          <cell r="K94">
            <v>8682890.6799999997</v>
          </cell>
          <cell r="L94">
            <v>8591100.9900000002</v>
          </cell>
          <cell r="M94">
            <v>8278575.8399999999</v>
          </cell>
          <cell r="N94">
            <v>8758147.5199999996</v>
          </cell>
          <cell r="O94">
            <v>9436736.5700000003</v>
          </cell>
          <cell r="P94">
            <v>9462218.7699999996</v>
          </cell>
          <cell r="Q94">
            <v>9319554.0999999996</v>
          </cell>
          <cell r="R94">
            <v>9227055.3499999996</v>
          </cell>
          <cell r="S94">
            <v>8707887</v>
          </cell>
          <cell r="T94">
            <v>8778882.5600000005</v>
          </cell>
          <cell r="U94">
            <v>9202810.3100000005</v>
          </cell>
          <cell r="V94">
            <v>12271943.350000001</v>
          </cell>
          <cell r="W94">
            <v>13765389.910000002</v>
          </cell>
          <cell r="X94">
            <v>13048515.25</v>
          </cell>
          <cell r="Y94">
            <v>13130192.280000001</v>
          </cell>
          <cell r="Z94">
            <v>12514251.93</v>
          </cell>
          <cell r="AA94">
            <v>12565127.82</v>
          </cell>
          <cell r="AB94">
            <v>13062668.550000001</v>
          </cell>
          <cell r="AC94">
            <v>13519889.579999998</v>
          </cell>
          <cell r="AD94">
            <v>13950687.68</v>
          </cell>
          <cell r="AE94">
            <v>12892301.18</v>
          </cell>
          <cell r="AF94">
            <v>12505339.550000001</v>
          </cell>
          <cell r="AG94">
            <v>14513058.960000001</v>
          </cell>
          <cell r="AH94">
            <v>19581150.829999998</v>
          </cell>
          <cell r="AI94">
            <v>19901814.98</v>
          </cell>
          <cell r="AJ94">
            <v>19285381.02</v>
          </cell>
          <cell r="AK94">
            <v>18621406.77</v>
          </cell>
          <cell r="AL94">
            <v>18218510.419999998</v>
          </cell>
          <cell r="AM94">
            <v>17937374.080000002</v>
          </cell>
          <cell r="AN94">
            <v>16659954.860000001</v>
          </cell>
          <cell r="AO94">
            <v>17250689.350000001</v>
          </cell>
          <cell r="AP94">
            <v>17293432.140000001</v>
          </cell>
          <cell r="AQ94">
            <v>15290626.08</v>
          </cell>
          <cell r="AR94">
            <v>13758345.050000001</v>
          </cell>
          <cell r="AS94">
            <v>14099710.110000001</v>
          </cell>
          <cell r="AT94">
            <v>18140262.719999999</v>
          </cell>
          <cell r="AU94">
            <v>18905109.220000003</v>
          </cell>
          <cell r="AV94">
            <v>18666741.780000001</v>
          </cell>
          <cell r="AW94">
            <v>13611649.85</v>
          </cell>
          <cell r="AX94">
            <v>11269406.890000002</v>
          </cell>
          <cell r="AY94">
            <v>8717268.8100000005</v>
          </cell>
        </row>
        <row r="95">
          <cell r="B95">
            <v>7.3958674785401204E-2</v>
          </cell>
          <cell r="C95">
            <v>6.9098005383453287E-2</v>
          </cell>
          <cell r="D95">
            <v>6.5474824109713531E-2</v>
          </cell>
          <cell r="E95">
            <v>5.8173927872204545E-2</v>
          </cell>
          <cell r="F95">
            <v>4.7677449426572351E-2</v>
          </cell>
          <cell r="G95">
            <v>4.4096366773965903E-2</v>
          </cell>
          <cell r="H95">
            <v>4.3672481660712831E-2</v>
          </cell>
          <cell r="I95">
            <v>4.3034907918079922E-2</v>
          </cell>
          <cell r="J95">
            <v>5.4327636088043293E-2</v>
          </cell>
          <cell r="K95">
            <v>5.89883255569311E-2</v>
          </cell>
          <cell r="L95">
            <v>5.5241754122935631E-2</v>
          </cell>
          <cell r="M95">
            <v>5.0344855534421598E-2</v>
          </cell>
          <cell r="N95">
            <v>5.0137927940876549E-2</v>
          </cell>
          <cell r="O95">
            <v>5.1071729227526848E-2</v>
          </cell>
          <cell r="P95">
            <v>4.8290534300273573E-2</v>
          </cell>
          <cell r="Q95">
            <v>4.5061220535159992E-2</v>
          </cell>
          <cell r="R95">
            <v>4.2347235079150773E-2</v>
          </cell>
          <cell r="S95">
            <v>3.7903708727623081E-2</v>
          </cell>
          <cell r="T95">
            <v>3.6236753653700125E-2</v>
          </cell>
          <cell r="U95">
            <v>3.5972567833482981E-2</v>
          </cell>
          <cell r="V95">
            <v>4.5805674198097536E-2</v>
          </cell>
          <cell r="W95">
            <v>4.9015221429910751E-2</v>
          </cell>
          <cell r="X95">
            <v>4.4453797340770686E-2</v>
          </cell>
          <cell r="Y95">
            <v>4.2808738389673785E-2</v>
          </cell>
          <cell r="Z95">
            <v>3.8995123091251332E-2</v>
          </cell>
          <cell r="AA95">
            <v>3.7422501923788765E-2</v>
          </cell>
          <cell r="AB95">
            <v>3.7209329115091498E-2</v>
          </cell>
          <cell r="AC95">
            <v>3.6785083715791832E-2</v>
          </cell>
          <cell r="AD95">
            <v>3.6263701850190247E-2</v>
          </cell>
          <cell r="AE95">
            <v>3.2136397538313037E-2</v>
          </cell>
          <cell r="AF95">
            <v>2.9706322738353809E-2</v>
          </cell>
          <cell r="AG95">
            <v>3.2697916081404259E-2</v>
          </cell>
          <cell r="AH95">
            <v>4.2408078138724853E-2</v>
          </cell>
          <cell r="AI95">
            <v>4.1542584612980465E-2</v>
          </cell>
          <cell r="AJ95">
            <v>3.8799217450475085E-2</v>
          </cell>
          <cell r="AK95">
            <v>3.6154984066401656E-2</v>
          </cell>
          <cell r="AL95">
            <v>3.4117531657498867E-2</v>
          </cell>
          <cell r="AM95">
            <v>3.2502446647204433E-2</v>
          </cell>
          <cell r="AN95">
            <v>2.9214679014640796E-2</v>
          </cell>
          <cell r="AO95">
            <v>2.9234845830698377E-2</v>
          </cell>
          <cell r="AP95">
            <v>2.8260673465025136E-2</v>
          </cell>
          <cell r="AQ95">
            <v>2.4252395487672593E-2</v>
          </cell>
          <cell r="AR95">
            <v>2.1110706413596223E-2</v>
          </cell>
          <cell r="AS95">
            <v>2.0916067836646152E-2</v>
          </cell>
          <cell r="AT95">
            <v>2.6096555459918486E-2</v>
          </cell>
          <cell r="AU95">
            <v>2.6376669131114458E-2</v>
          </cell>
          <cell r="AV95">
            <v>2.5307833722878138E-2</v>
          </cell>
          <cell r="AW95">
            <v>1.7972277408602046E-2</v>
          </cell>
          <cell r="AX95">
            <v>1.4466050127786796E-2</v>
          </cell>
          <cell r="AY95">
            <v>1.0888107632116201E-2</v>
          </cell>
        </row>
        <row r="97">
          <cell r="B97">
            <v>8264462.9109282177</v>
          </cell>
          <cell r="C97">
            <v>8264462.9109282177</v>
          </cell>
          <cell r="D97">
            <v>8264462.9109282177</v>
          </cell>
          <cell r="E97">
            <v>8264462.9109282177</v>
          </cell>
          <cell r="F97">
            <v>8264462.9109282177</v>
          </cell>
          <cell r="G97">
            <v>8264462.9109282177</v>
          </cell>
          <cell r="H97">
            <v>8264462.9109282177</v>
          </cell>
          <cell r="I97">
            <v>8264462.9109282177</v>
          </cell>
          <cell r="J97">
            <v>8264462.9109282177</v>
          </cell>
          <cell r="K97">
            <v>8264462.9109282177</v>
          </cell>
          <cell r="L97">
            <v>8264462.9109282177</v>
          </cell>
          <cell r="M97">
            <v>8264462.9109282177</v>
          </cell>
          <cell r="N97">
            <v>8264462.9109282177</v>
          </cell>
          <cell r="O97">
            <v>8264462.9109282177</v>
          </cell>
          <cell r="P97">
            <v>8264462.9109282177</v>
          </cell>
          <cell r="Q97">
            <v>8264462.9109282177</v>
          </cell>
          <cell r="R97">
            <v>8264462.9109282177</v>
          </cell>
          <cell r="S97">
            <v>8264462.9109282177</v>
          </cell>
          <cell r="T97">
            <v>8264462.9109282177</v>
          </cell>
          <cell r="U97">
            <v>8314428.273775002</v>
          </cell>
          <cell r="V97">
            <v>8707178.004850002</v>
          </cell>
          <cell r="W97">
            <v>9127270.2443000004</v>
          </cell>
          <cell r="X97">
            <v>9539719.2364500016</v>
          </cell>
          <cell r="Y97">
            <v>9968321.075375</v>
          </cell>
          <cell r="Z97">
            <v>10429847.5164</v>
          </cell>
          <cell r="AA97">
            <v>10912329.030849999</v>
          </cell>
          <cell r="AB97">
            <v>11409416.347224999</v>
          </cell>
          <cell r="AC97">
            <v>11944961.570425002</v>
          </cell>
          <cell r="AD97">
            <v>12502787.26295069</v>
          </cell>
          <cell r="AE97">
            <v>13038169.192749999</v>
          </cell>
          <cell r="AF97">
            <v>13681381.534654472</v>
          </cell>
          <cell r="AG97">
            <v>14425213.369125001</v>
          </cell>
          <cell r="AH97">
            <v>15006277.810875</v>
          </cell>
          <cell r="AI97">
            <v>15569782.017075004</v>
          </cell>
          <cell r="AJ97">
            <v>16154317.647000002</v>
          </cell>
          <cell r="AK97">
            <v>16738929.241775002</v>
          </cell>
          <cell r="AL97">
            <v>17354760.437948007</v>
          </cell>
          <cell r="AM97">
            <v>17936023.830075003</v>
          </cell>
          <cell r="AN97">
            <v>18533441.106050003</v>
          </cell>
          <cell r="AO97">
            <v>19177368.237950001</v>
          </cell>
          <cell r="AP97">
            <v>19887584.959557515</v>
          </cell>
          <cell r="AQ97">
            <v>20490567.533940952</v>
          </cell>
          <cell r="AR97">
            <v>21181016.180349994</v>
          </cell>
          <cell r="AS97">
            <v>21908543.333949998</v>
          </cell>
          <cell r="AT97">
            <v>22591431.24484374</v>
          </cell>
          <cell r="AU97">
            <v>23293921.101100001</v>
          </cell>
          <cell r="AV97">
            <v>23971593.716516901</v>
          </cell>
          <cell r="AW97">
            <v>24614499.880425002</v>
          </cell>
          <cell r="AX97">
            <v>25318294.951949999</v>
          </cell>
          <cell r="AY97">
            <v>26020245.748611867</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Dec"/>
      <sheetName val="JDec"/>
      <sheetName val="JaDec"/>
      <sheetName val="JanDec"/>
      <sheetName val="Janec"/>
      <sheetName val="Janc"/>
    </sheetNames>
    <sheetDataSet>
      <sheetData sheetId="0" refreshError="1">
        <row r="20">
          <cell r="B20">
            <v>695120961.38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Fe"/>
      <sheetName val="F"/>
      <sheetName val=""/>
      <sheetName val="m"/>
      <sheetName val="ma"/>
      <sheetName val="a"/>
      <sheetName val="ap"/>
      <sheetName val="j"/>
      <sheetName val="ju"/>
      <sheetName val="au"/>
      <sheetName val="s"/>
      <sheetName val="se"/>
      <sheetName val="o"/>
      <sheetName val="oc"/>
      <sheetName val="n"/>
      <sheetName val="No"/>
      <sheetName val="d"/>
      <sheetName val="de"/>
      <sheetName val="seo"/>
    </sheetNames>
    <sheetDataSet>
      <sheetData sheetId="0" refreshError="1"/>
      <sheetData sheetId="1" refreshError="1">
        <row r="20">
          <cell r="B20">
            <v>674109025.66000009</v>
          </cell>
        </row>
      </sheetData>
      <sheetData sheetId="2" refreshError="1">
        <row r="20">
          <cell r="B20">
            <v>651723574.77999997</v>
          </cell>
        </row>
      </sheetData>
      <sheetData sheetId="3" refreshError="1">
        <row r="20">
          <cell r="B20">
            <v>630479001.03999996</v>
          </cell>
        </row>
      </sheetData>
      <sheetData sheetId="4" refreshError="1">
        <row r="20">
          <cell r="B20">
            <v>611925691.05999994</v>
          </cell>
        </row>
      </sheetData>
      <sheetData sheetId="5" refreshError="1">
        <row r="20">
          <cell r="B20">
            <v>590072868.86000001</v>
          </cell>
        </row>
      </sheetData>
      <sheetData sheetId="6" refreshError="1">
        <row r="20">
          <cell r="B20">
            <v>570259726.34000003</v>
          </cell>
        </row>
      </sheetData>
      <sheetData sheetId="7" refreshError="1">
        <row r="20">
          <cell r="B20">
            <v>551877656.31000006</v>
          </cell>
        </row>
      </sheetData>
      <sheetData sheetId="8" refreshError="1">
        <row r="20">
          <cell r="B20">
            <v>533992628.8599999</v>
          </cell>
        </row>
      </sheetData>
      <sheetData sheetId="9" refreshError="1">
        <row r="20">
          <cell r="B20">
            <v>515043976.67000008</v>
          </cell>
        </row>
      </sheetData>
      <sheetData sheetId="10" refreshError="1">
        <row r="20">
          <cell r="B20">
            <v>497055927.60000002</v>
          </cell>
        </row>
      </sheetData>
      <sheetData sheetId="11" refreshError="1">
        <row r="20">
          <cell r="B20">
            <v>479070215.91000003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No"/>
      <sheetName val="Ja"/>
      <sheetName val="J"/>
      <sheetName val=""/>
      <sheetName val="f"/>
      <sheetName val="fe"/>
      <sheetName val="m"/>
      <sheetName val="ma"/>
      <sheetName val="Ju"/>
      <sheetName val="Au"/>
      <sheetName val="A"/>
      <sheetName val="s"/>
      <sheetName val="t"/>
      <sheetName val="N"/>
      <sheetName val="ct"/>
      <sheetName val="D"/>
      <sheetName val="De"/>
    </sheetNames>
    <sheetDataSet>
      <sheetData sheetId="0" refreshError="1">
        <row r="20">
          <cell r="B20">
            <v>461731624.94999999</v>
          </cell>
        </row>
      </sheetData>
      <sheetData sheetId="1" refreshError="1">
        <row r="20">
          <cell r="B20">
            <v>443852719.05000001</v>
          </cell>
        </row>
      </sheetData>
      <sheetData sheetId="2" refreshError="1">
        <row r="20">
          <cell r="B20">
            <v>420965585.68000001</v>
          </cell>
        </row>
      </sheetData>
      <sheetData sheetId="3" refreshError="1">
        <row r="20">
          <cell r="B20">
            <v>401174436.69580728</v>
          </cell>
        </row>
      </sheetData>
      <sheetData sheetId="4" refreshError="1">
        <row r="20">
          <cell r="B20">
            <v>384701146.55419272</v>
          </cell>
        </row>
      </sheetData>
      <sheetData sheetId="5" refreshError="1">
        <row r="20">
          <cell r="B20">
            <v>367537279.09000003</v>
          </cell>
        </row>
      </sheetData>
      <sheetData sheetId="6" refreshError="1">
        <row r="20">
          <cell r="B20">
            <v>351058964.52999997</v>
          </cell>
        </row>
      </sheetData>
      <sheetData sheetId="7" refreshError="1">
        <row r="20">
          <cell r="B20">
            <v>335763970.17999995</v>
          </cell>
        </row>
      </sheetData>
      <sheetData sheetId="8" refreshError="1">
        <row r="20">
          <cell r="B20">
            <v>320918385.12</v>
          </cell>
        </row>
      </sheetData>
      <sheetData sheetId="9" refreshError="1">
        <row r="20">
          <cell r="B20">
            <v>306717571.55000001</v>
          </cell>
        </row>
      </sheetData>
      <sheetData sheetId="10" refreshError="1">
        <row r="20">
          <cell r="B20">
            <v>293529822.65999997</v>
          </cell>
        </row>
      </sheetData>
      <sheetData sheetId="11" refreshError="1">
        <row r="20">
          <cell r="B20">
            <v>280839084.44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efreshError="1">
        <row r="20">
          <cell r="B20">
            <v>267913169.38</v>
          </cell>
        </row>
      </sheetData>
      <sheetData sheetId="1" refreshError="1">
        <row r="20">
          <cell r="B20">
            <v>255828562.27000001</v>
          </cell>
        </row>
      </sheetData>
      <sheetData sheetId="2" refreshError="1">
        <row r="20">
          <cell r="B20">
            <v>242264598.09</v>
          </cell>
        </row>
      </sheetData>
      <sheetData sheetId="3" refreshError="1">
        <row r="20">
          <cell r="B20">
            <v>229737070.38999999</v>
          </cell>
        </row>
      </sheetData>
      <sheetData sheetId="4" refreshError="1">
        <row r="20">
          <cell r="B20">
            <v>217890384.88</v>
          </cell>
        </row>
      </sheetData>
      <sheetData sheetId="5" refreshError="1">
        <row r="20">
          <cell r="B20">
            <v>206819832.87</v>
          </cell>
        </row>
      </sheetData>
      <sheetData sheetId="6" refreshError="1">
        <row r="20">
          <cell r="B20">
            <v>195943550.99000001</v>
          </cell>
        </row>
      </sheetData>
      <sheetData sheetId="7" refreshError="1">
        <row r="20">
          <cell r="B20">
            <v>184774173.75000003</v>
          </cell>
        </row>
      </sheetData>
      <sheetData sheetId="8" refreshError="1">
        <row r="20">
          <cell r="B20">
            <v>174681082.35999998</v>
          </cell>
        </row>
      </sheetData>
      <sheetData sheetId="9" refreshError="1">
        <row r="20">
          <cell r="B20">
            <v>164437374.03000003</v>
          </cell>
        </row>
      </sheetData>
      <sheetData sheetId="10" refreshError="1">
        <row r="20">
          <cell r="B20">
            <v>155518251.12</v>
          </cell>
        </row>
      </sheetData>
      <sheetData sheetId="11" refreshError="1">
        <row r="20">
          <cell r="B20">
            <v>147196764.75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s>
    <sheetDataSet>
      <sheetData sheetId="0">
        <row r="20">
          <cell r="B20">
            <v>138337233.15000001</v>
          </cell>
        </row>
      </sheetData>
      <sheetData sheetId="1">
        <row r="20">
          <cell r="B20">
            <v>130040873.81</v>
          </cell>
        </row>
      </sheetData>
      <sheetData sheetId="2">
        <row r="20">
          <cell r="B20">
            <v>121554605.97</v>
          </cell>
        </row>
      </sheetData>
      <sheetData sheetId="3">
        <row r="20">
          <cell r="B20">
            <v>113629124.94999999</v>
          </cell>
        </row>
      </sheetData>
      <sheetData sheetId="4">
        <row r="20">
          <cell r="B20">
            <v>105877243.23999999</v>
          </cell>
        </row>
      </sheetData>
      <sheetData sheetId="5">
        <row r="20">
          <cell r="B20">
            <v>98803994.679999992</v>
          </cell>
        </row>
      </sheetData>
      <sheetData sheetId="6">
        <row r="20">
          <cell r="B20">
            <v>92029665.63000001</v>
          </cell>
        </row>
      </sheetData>
      <sheetData sheetId="7">
        <row r="20">
          <cell r="B20">
            <v>85153832.839999989</v>
          </cell>
        </row>
      </sheetData>
      <sheetData sheetId="8">
        <row r="20">
          <cell r="B20">
            <v>79413202.129999995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Main"/>
      <sheetName val="Flow Chart"/>
      <sheetName val="Collateral Inputs"/>
      <sheetName val="Deal Inputs Page"/>
      <sheetName val="Collateral Cashflows"/>
      <sheetName val="Morgans Cashflows"/>
      <sheetName val="Debt Service Cashflow"/>
      <sheetName val="Valuation of Assets"/>
    </sheetNames>
    <sheetDataSet>
      <sheetData sheetId="0"/>
      <sheetData sheetId="1"/>
      <sheetData sheetId="2"/>
      <sheetData sheetId="3"/>
      <sheetData sheetId="4" refreshError="1">
        <row r="36">
          <cell r="J36">
            <v>45004865.479999997</v>
          </cell>
        </row>
      </sheetData>
      <sheetData sheetId="5"/>
      <sheetData sheetId="6"/>
      <sheetData sheetId="7"/>
      <sheetData sheetId="8"/>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r"/>
      <sheetName val="May"/>
      <sheetName val="Jun"/>
      <sheetName val="Jul"/>
      <sheetName val="Aug"/>
      <sheetName val="Sep"/>
      <sheetName val="Oct"/>
      <sheetName val="Nov"/>
      <sheetName val="Ap"/>
      <sheetName val="A"/>
      <sheetName val=""/>
      <sheetName val="M"/>
      <sheetName val="MA"/>
    </sheetNames>
    <sheetDataSet>
      <sheetData sheetId="0" refreshError="1">
        <row r="20">
          <cell r="B20">
            <v>831549993.40999997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tion Check"/>
      <sheetName val="09A"/>
      <sheetName val="WOART-16 Certificate Trends"/>
      <sheetName val="Jan"/>
    </sheetNames>
    <sheetDataSet>
      <sheetData sheetId="0" refreshError="1"/>
      <sheetData sheetId="1" refreshError="1">
        <row r="4">
          <cell r="A4" t="str">
            <v>Aggregate Note Amount</v>
          </cell>
          <cell r="C4">
            <v>41364</v>
          </cell>
          <cell r="D4">
            <v>41333</v>
          </cell>
          <cell r="E4">
            <v>41305</v>
          </cell>
          <cell r="F4">
            <v>41274</v>
          </cell>
          <cell r="G4">
            <v>41243</v>
          </cell>
          <cell r="H4">
            <v>41213</v>
          </cell>
          <cell r="I4">
            <v>41182</v>
          </cell>
          <cell r="J4">
            <v>41152</v>
          </cell>
          <cell r="K4">
            <v>41121</v>
          </cell>
          <cell r="L4">
            <v>41090</v>
          </cell>
          <cell r="M4">
            <v>41060</v>
          </cell>
          <cell r="N4">
            <v>41029</v>
          </cell>
          <cell r="O4">
            <v>40999</v>
          </cell>
          <cell r="P4">
            <v>40968</v>
          </cell>
          <cell r="Q4">
            <v>40939</v>
          </cell>
          <cell r="R4">
            <v>40908</v>
          </cell>
          <cell r="S4">
            <v>40877</v>
          </cell>
          <cell r="T4">
            <v>40847</v>
          </cell>
          <cell r="U4">
            <v>40816</v>
          </cell>
          <cell r="V4">
            <v>40786</v>
          </cell>
          <cell r="W4">
            <v>40755</v>
          </cell>
          <cell r="X4">
            <v>40724</v>
          </cell>
          <cell r="Y4">
            <v>40694</v>
          </cell>
          <cell r="Z4">
            <v>40663</v>
          </cell>
          <cell r="AA4">
            <v>40633</v>
          </cell>
          <cell r="AB4">
            <v>40602</v>
          </cell>
          <cell r="AC4">
            <v>40574</v>
          </cell>
          <cell r="AD4">
            <v>40543</v>
          </cell>
          <cell r="AE4">
            <v>40512</v>
          </cell>
          <cell r="AF4">
            <v>40482</v>
          </cell>
          <cell r="AG4">
            <v>40451</v>
          </cell>
          <cell r="AH4">
            <v>40421</v>
          </cell>
          <cell r="AI4">
            <v>40390</v>
          </cell>
          <cell r="AJ4">
            <v>40359</v>
          </cell>
          <cell r="AK4">
            <v>40329</v>
          </cell>
          <cell r="AL4">
            <v>40298</v>
          </cell>
          <cell r="AM4">
            <v>40268</v>
          </cell>
          <cell r="AN4">
            <v>40237</v>
          </cell>
          <cell r="AO4">
            <v>40209</v>
          </cell>
          <cell r="AP4">
            <v>40178</v>
          </cell>
          <cell r="AQ4">
            <v>40147</v>
          </cell>
          <cell r="AR4">
            <v>40117</v>
          </cell>
          <cell r="AS4">
            <v>40086</v>
          </cell>
          <cell r="AT4">
            <v>40056</v>
          </cell>
          <cell r="AU4">
            <v>40025</v>
          </cell>
          <cell r="AV4">
            <v>39994</v>
          </cell>
          <cell r="AW4">
            <v>39964</v>
          </cell>
          <cell r="AX4">
            <v>39933</v>
          </cell>
        </row>
        <row r="5">
          <cell r="C5">
            <v>828389000</v>
          </cell>
          <cell r="D5">
            <v>828389000</v>
          </cell>
          <cell r="E5">
            <v>828389000</v>
          </cell>
          <cell r="F5">
            <v>828389000</v>
          </cell>
          <cell r="G5">
            <v>828389000</v>
          </cell>
          <cell r="H5">
            <v>828389000</v>
          </cell>
          <cell r="I5">
            <v>828389000</v>
          </cell>
          <cell r="J5">
            <v>828389000</v>
          </cell>
          <cell r="K5">
            <v>828389000</v>
          </cell>
          <cell r="L5">
            <v>828389000</v>
          </cell>
          <cell r="M5">
            <v>828389000</v>
          </cell>
          <cell r="N5">
            <v>828389000</v>
          </cell>
          <cell r="O5">
            <v>828389000</v>
          </cell>
          <cell r="P5">
            <v>828389000</v>
          </cell>
          <cell r="Q5">
            <v>828389000</v>
          </cell>
          <cell r="R5">
            <v>828389000</v>
          </cell>
          <cell r="S5">
            <v>828389000</v>
          </cell>
          <cell r="T5">
            <v>828389000</v>
          </cell>
          <cell r="U5">
            <v>828389000</v>
          </cell>
          <cell r="V5">
            <v>828389000</v>
          </cell>
          <cell r="W5">
            <v>828389000</v>
          </cell>
          <cell r="X5">
            <v>828389000</v>
          </cell>
          <cell r="Y5">
            <v>828389000</v>
          </cell>
          <cell r="Z5">
            <v>828389000</v>
          </cell>
          <cell r="AA5">
            <v>828389000</v>
          </cell>
          <cell r="AB5">
            <v>828389000</v>
          </cell>
          <cell r="AC5">
            <v>828389000</v>
          </cell>
          <cell r="AD5">
            <v>828389000</v>
          </cell>
          <cell r="AE5">
            <v>828389000</v>
          </cell>
          <cell r="AF5">
            <v>828389000</v>
          </cell>
          <cell r="AG5">
            <v>828389000</v>
          </cell>
          <cell r="AH5">
            <v>828389000</v>
          </cell>
          <cell r="AI5">
            <v>828389000</v>
          </cell>
          <cell r="AJ5">
            <v>828389000</v>
          </cell>
          <cell r="AK5">
            <v>828389000</v>
          </cell>
          <cell r="AL5">
            <v>828389000</v>
          </cell>
          <cell r="AM5">
            <v>828389000</v>
          </cell>
          <cell r="AN5">
            <v>828389000</v>
          </cell>
          <cell r="AO5">
            <v>828389000</v>
          </cell>
          <cell r="AP5">
            <v>828389000</v>
          </cell>
          <cell r="AQ5">
            <v>828389000</v>
          </cell>
          <cell r="AR5">
            <v>828389000</v>
          </cell>
          <cell r="AS5">
            <v>828389000</v>
          </cell>
          <cell r="AT5">
            <v>828389000</v>
          </cell>
          <cell r="AU5">
            <v>828389000</v>
          </cell>
          <cell r="AV5">
            <v>828389000</v>
          </cell>
          <cell r="AW5">
            <v>828389000</v>
          </cell>
          <cell r="AX5">
            <v>828389000</v>
          </cell>
        </row>
        <row r="6">
          <cell r="C6">
            <v>88943903.390000001</v>
          </cell>
          <cell r="D6">
            <v>88943903.390000001</v>
          </cell>
          <cell r="E6">
            <v>96517706.269999996</v>
          </cell>
          <cell r="F6">
            <v>104979515.84999999</v>
          </cell>
          <cell r="G6">
            <v>112970510.95999999</v>
          </cell>
          <cell r="H6">
            <v>121271555.38</v>
          </cell>
          <cell r="I6">
            <v>130337751.09999999</v>
          </cell>
          <cell r="J6">
            <v>139062640.42000002</v>
          </cell>
          <cell r="K6">
            <v>149066436.03</v>
          </cell>
          <cell r="L6">
            <v>159076203.70000002</v>
          </cell>
          <cell r="M6">
            <v>169230071.49000001</v>
          </cell>
          <cell r="N6">
            <v>180348313.31</v>
          </cell>
          <cell r="O6">
            <v>192248795.32999998</v>
          </cell>
          <cell r="P6">
            <v>204418133.35000002</v>
          </cell>
          <cell r="Q6">
            <v>216544203.36000001</v>
          </cell>
          <cell r="R6">
            <v>229686127.42000002</v>
          </cell>
          <cell r="S6">
            <v>242280930.47999996</v>
          </cell>
          <cell r="T6">
            <v>255690243.76000002</v>
          </cell>
          <cell r="U6">
            <v>270366953.01999998</v>
          </cell>
          <cell r="V6">
            <v>284831529.86000001</v>
          </cell>
          <cell r="W6">
            <v>300842784.19999993</v>
          </cell>
          <cell r="X6">
            <v>315922106.99000001</v>
          </cell>
          <cell r="Y6">
            <v>332197057.55000001</v>
          </cell>
          <cell r="Z6">
            <v>348590646.56</v>
          </cell>
          <cell r="AA6">
            <v>365646501.13</v>
          </cell>
          <cell r="AB6">
            <v>16897989.019999988</v>
          </cell>
          <cell r="AC6">
            <v>17166379.238250077</v>
          </cell>
          <cell r="AD6">
            <v>17689807.278750047</v>
          </cell>
          <cell r="AE6">
            <v>17748364.079199985</v>
          </cell>
          <cell r="AF6">
            <v>17648327.726000011</v>
          </cell>
          <cell r="AG6">
            <v>18769926.089349963</v>
          </cell>
          <cell r="AH6">
            <v>19526423.230000015</v>
          </cell>
          <cell r="AI6">
            <v>19354045.619999882</v>
          </cell>
          <cell r="AJ6">
            <v>20102463.520000111</v>
          </cell>
          <cell r="AK6">
            <v>19386363.079999998</v>
          </cell>
          <cell r="AL6">
            <v>21287292.512739528</v>
          </cell>
          <cell r="AM6">
            <v>24673043.567674957</v>
          </cell>
          <cell r="AN6">
            <v>18722715.300000001</v>
          </cell>
          <cell r="AO6">
            <v>18557620.68</v>
          </cell>
          <cell r="AP6">
            <v>19426079.359999999</v>
          </cell>
          <cell r="AQ6">
            <v>18566692.510000002</v>
          </cell>
          <cell r="AR6">
            <v>19359261.34</v>
          </cell>
          <cell r="AS6">
            <v>18668974.780000001</v>
          </cell>
          <cell r="AT6">
            <v>18270661.329999998</v>
          </cell>
          <cell r="AU6">
            <v>20744721.489999998</v>
          </cell>
          <cell r="AV6">
            <v>23369100.109999999</v>
          </cell>
          <cell r="AW6">
            <v>20661920.631878197</v>
          </cell>
          <cell r="AX6">
            <v>17784448.419877782</v>
          </cell>
        </row>
        <row r="7">
          <cell r="C7">
            <v>0</v>
          </cell>
          <cell r="D7">
            <v>7573802.8799999999</v>
          </cell>
          <cell r="E7">
            <v>8461809.5800000001</v>
          </cell>
          <cell r="F7">
            <v>7990995.1100000003</v>
          </cell>
          <cell r="G7">
            <v>8301044.4199999999</v>
          </cell>
          <cell r="H7">
            <v>9066195.7200000007</v>
          </cell>
          <cell r="I7">
            <v>8724889.3200000003</v>
          </cell>
          <cell r="J7">
            <v>10003795.609999999</v>
          </cell>
          <cell r="K7">
            <v>10009767.67</v>
          </cell>
          <cell r="L7">
            <v>10153867.789999999</v>
          </cell>
          <cell r="M7">
            <v>11118241.82</v>
          </cell>
          <cell r="N7">
            <v>11900482.02</v>
          </cell>
          <cell r="O7">
            <v>12169338.02</v>
          </cell>
          <cell r="P7">
            <v>12126070.01</v>
          </cell>
          <cell r="Q7">
            <v>13141924.060000001</v>
          </cell>
          <cell r="R7">
            <v>12594803.060000001</v>
          </cell>
          <cell r="S7">
            <v>13409313.279999999</v>
          </cell>
          <cell r="T7">
            <v>14676709.26</v>
          </cell>
          <cell r="U7">
            <v>14464576.84</v>
          </cell>
          <cell r="V7">
            <v>16011254.34</v>
          </cell>
          <cell r="W7">
            <v>15079322.789999999</v>
          </cell>
          <cell r="X7">
            <v>16274950.560000001</v>
          </cell>
          <cell r="Y7">
            <v>16393589.01</v>
          </cell>
          <cell r="Z7">
            <v>17055854.57</v>
          </cell>
          <cell r="AA7">
            <v>18359877.949999999</v>
          </cell>
          <cell r="AB7">
            <v>400904368.10000002</v>
          </cell>
          <cell r="AC7">
            <v>400904368.09930003</v>
          </cell>
          <cell r="AD7">
            <v>418070747.33825004</v>
          </cell>
          <cell r="AE7">
            <v>435760554.61875004</v>
          </cell>
          <cell r="AF7">
            <v>453508918.69919997</v>
          </cell>
          <cell r="AG7">
            <v>471157246.42935002</v>
          </cell>
          <cell r="AH7">
            <v>489927172.51934999</v>
          </cell>
          <cell r="AI7">
            <v>509453595.74955004</v>
          </cell>
          <cell r="AJ7">
            <v>528807641.37384999</v>
          </cell>
          <cell r="AK7">
            <v>548910104.88950002</v>
          </cell>
          <cell r="AL7">
            <v>568296467.96979988</v>
          </cell>
          <cell r="AM7">
            <v>589583760.48300004</v>
          </cell>
          <cell r="AN7">
            <v>614256804.05159998</v>
          </cell>
          <cell r="AO7">
            <v>632979519.34875</v>
          </cell>
          <cell r="AP7">
            <v>651537140.02939999</v>
          </cell>
          <cell r="AQ7">
            <v>670963219.3871001</v>
          </cell>
          <cell r="AR7">
            <v>689529911.90164995</v>
          </cell>
          <cell r="AS7">
            <v>708889173.23679996</v>
          </cell>
          <cell r="AT7">
            <v>727558148.02169991</v>
          </cell>
          <cell r="AU7">
            <v>745828809.34870005</v>
          </cell>
          <cell r="AV7">
            <v>766573530.84000003</v>
          </cell>
          <cell r="AW7">
            <v>789942630.95000005</v>
          </cell>
          <cell r="AX7">
            <v>810604551.58000004</v>
          </cell>
        </row>
        <row r="9">
          <cell r="C9">
            <v>163000000</v>
          </cell>
          <cell r="D9">
            <v>163000000</v>
          </cell>
          <cell r="E9">
            <v>163000000</v>
          </cell>
          <cell r="F9">
            <v>163000000</v>
          </cell>
          <cell r="G9">
            <v>163000000</v>
          </cell>
          <cell r="H9">
            <v>163000000</v>
          </cell>
          <cell r="I9">
            <v>163000000</v>
          </cell>
          <cell r="J9">
            <v>163000000</v>
          </cell>
          <cell r="K9">
            <v>163000000</v>
          </cell>
          <cell r="L9">
            <v>163000000</v>
          </cell>
          <cell r="M9">
            <v>163000000</v>
          </cell>
          <cell r="N9">
            <v>163000000</v>
          </cell>
          <cell r="O9">
            <v>163000000</v>
          </cell>
          <cell r="P9">
            <v>163000000</v>
          </cell>
          <cell r="Q9">
            <v>163000000</v>
          </cell>
          <cell r="R9">
            <v>163000000</v>
          </cell>
          <cell r="S9">
            <v>163000000</v>
          </cell>
          <cell r="T9">
            <v>163000000</v>
          </cell>
          <cell r="U9">
            <v>163000000</v>
          </cell>
          <cell r="V9">
            <v>163000000</v>
          </cell>
          <cell r="W9">
            <v>163000000</v>
          </cell>
          <cell r="X9">
            <v>163000000</v>
          </cell>
          <cell r="Y9">
            <v>163000000</v>
          </cell>
          <cell r="Z9">
            <v>163000000</v>
          </cell>
          <cell r="AA9">
            <v>163000000</v>
          </cell>
          <cell r="AB9">
            <v>163000000</v>
          </cell>
          <cell r="AC9">
            <v>163000000</v>
          </cell>
          <cell r="AD9">
            <v>163000000</v>
          </cell>
          <cell r="AE9">
            <v>163000000</v>
          </cell>
          <cell r="AF9">
            <v>163000000</v>
          </cell>
          <cell r="AG9">
            <v>163000000</v>
          </cell>
          <cell r="AH9">
            <v>163000000</v>
          </cell>
          <cell r="AI9">
            <v>163000000</v>
          </cell>
          <cell r="AJ9">
            <v>163000000</v>
          </cell>
          <cell r="AK9">
            <v>163000000</v>
          </cell>
          <cell r="AL9">
            <v>163000000</v>
          </cell>
          <cell r="AM9">
            <v>163000000</v>
          </cell>
          <cell r="AN9">
            <v>163000000</v>
          </cell>
          <cell r="AO9">
            <v>163000000</v>
          </cell>
          <cell r="AP9">
            <v>163000000</v>
          </cell>
          <cell r="AQ9">
            <v>163000000</v>
          </cell>
          <cell r="AR9">
            <v>163000000</v>
          </cell>
          <cell r="AS9">
            <v>163000000</v>
          </cell>
          <cell r="AT9">
            <v>163000000</v>
          </cell>
          <cell r="AU9">
            <v>163000000</v>
          </cell>
          <cell r="AV9">
            <v>163000000</v>
          </cell>
          <cell r="AW9">
            <v>163000000</v>
          </cell>
          <cell r="AX9">
            <v>163000000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-3.6000404506921768E-3</v>
          </cell>
          <cell r="AD10">
            <v>-3.6000404506921768E-3</v>
          </cell>
          <cell r="AE10">
            <v>-3.6000404506921768E-3</v>
          </cell>
          <cell r="AF10">
            <v>-3.6000404506921768E-3</v>
          </cell>
          <cell r="AG10">
            <v>-3.6000404506921768E-3</v>
          </cell>
          <cell r="AH10">
            <v>0</v>
          </cell>
          <cell r="AI10">
            <v>0</v>
          </cell>
          <cell r="AJ10">
            <v>0</v>
          </cell>
          <cell r="AK10">
            <v>0</v>
          </cell>
          <cell r="AL10">
            <v>0</v>
          </cell>
          <cell r="AM10">
            <v>0</v>
          </cell>
          <cell r="AN10">
            <v>0</v>
          </cell>
          <cell r="AO10">
            <v>0</v>
          </cell>
          <cell r="AP10">
            <v>5574219.3899999997</v>
          </cell>
          <cell r="AQ10">
            <v>18566692.510000002</v>
          </cell>
          <cell r="AR10">
            <v>19359261.34</v>
          </cell>
          <cell r="AS10">
            <v>18668974.780000001</v>
          </cell>
          <cell r="AT10">
            <v>18270661.329999998</v>
          </cell>
          <cell r="AU10">
            <v>20744721.489999998</v>
          </cell>
          <cell r="AV10">
            <v>23369100.109999999</v>
          </cell>
          <cell r="AW10">
            <v>20661920.631878197</v>
          </cell>
          <cell r="AX10">
            <v>17784448.419877782</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5574219.3899999969</v>
          </cell>
          <cell r="AR11">
            <v>24140911.899999995</v>
          </cell>
          <cell r="AS11">
            <v>43500173.239999995</v>
          </cell>
          <cell r="AT11">
            <v>62169148.019999996</v>
          </cell>
          <cell r="AU11">
            <v>80439809.350000009</v>
          </cell>
          <cell r="AV11">
            <v>101184530.84</v>
          </cell>
          <cell r="AW11">
            <v>124553630.94824404</v>
          </cell>
          <cell r="AX11">
            <v>145215551.58012223</v>
          </cell>
        </row>
        <row r="13">
          <cell r="C13">
            <v>192000000</v>
          </cell>
          <cell r="D13">
            <v>192000000</v>
          </cell>
          <cell r="E13">
            <v>192000000</v>
          </cell>
          <cell r="F13">
            <v>192000000</v>
          </cell>
          <cell r="G13">
            <v>192000000</v>
          </cell>
          <cell r="H13">
            <v>192000000</v>
          </cell>
          <cell r="I13">
            <v>192000000</v>
          </cell>
          <cell r="J13">
            <v>192000000</v>
          </cell>
          <cell r="K13">
            <v>192000000</v>
          </cell>
          <cell r="L13">
            <v>192000000</v>
          </cell>
          <cell r="M13">
            <v>192000000</v>
          </cell>
          <cell r="N13">
            <v>192000000</v>
          </cell>
          <cell r="O13">
            <v>192000000</v>
          </cell>
          <cell r="P13">
            <v>192000000</v>
          </cell>
          <cell r="Q13">
            <v>192000000</v>
          </cell>
          <cell r="R13">
            <v>192000000</v>
          </cell>
          <cell r="S13">
            <v>192000000</v>
          </cell>
          <cell r="T13">
            <v>192000000</v>
          </cell>
          <cell r="U13">
            <v>192000000</v>
          </cell>
          <cell r="V13">
            <v>192000000</v>
          </cell>
          <cell r="W13">
            <v>192000000</v>
          </cell>
          <cell r="X13">
            <v>192000000</v>
          </cell>
          <cell r="Y13">
            <v>192000000</v>
          </cell>
          <cell r="Z13">
            <v>192000000</v>
          </cell>
          <cell r="AA13">
            <v>192000000</v>
          </cell>
          <cell r="AB13">
            <v>192000000</v>
          </cell>
          <cell r="AC13">
            <v>192000000</v>
          </cell>
          <cell r="AD13">
            <v>192000000</v>
          </cell>
          <cell r="AE13">
            <v>192000000</v>
          </cell>
          <cell r="AF13">
            <v>192000000</v>
          </cell>
          <cell r="AG13">
            <v>192000000</v>
          </cell>
          <cell r="AH13">
            <v>192000000</v>
          </cell>
          <cell r="AI13">
            <v>192000000</v>
          </cell>
          <cell r="AJ13">
            <v>192000000</v>
          </cell>
          <cell r="AK13">
            <v>192000000</v>
          </cell>
          <cell r="AL13">
            <v>192000000</v>
          </cell>
          <cell r="AM13">
            <v>192000000</v>
          </cell>
          <cell r="AN13">
            <v>192000000</v>
          </cell>
          <cell r="AO13">
            <v>192000000</v>
          </cell>
          <cell r="AP13">
            <v>192000000</v>
          </cell>
          <cell r="AQ13">
            <v>192000000</v>
          </cell>
          <cell r="AR13">
            <v>192000000</v>
          </cell>
          <cell r="AS13">
            <v>192000000</v>
          </cell>
          <cell r="AT13">
            <v>192000000</v>
          </cell>
          <cell r="AU13">
            <v>192000000</v>
          </cell>
          <cell r="AV13">
            <v>192000000</v>
          </cell>
          <cell r="AW13">
            <v>192000000</v>
          </cell>
          <cell r="AX13">
            <v>192000000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16538172.523949951</v>
          </cell>
          <cell r="AH14">
            <v>19526423.230000015</v>
          </cell>
          <cell r="AI14">
            <v>19354045.619999882</v>
          </cell>
          <cell r="AJ14">
            <v>20102463.520000111</v>
          </cell>
          <cell r="AK14">
            <v>19386363.079999998</v>
          </cell>
          <cell r="AL14">
            <v>21287292.512739528</v>
          </cell>
          <cell r="AM14">
            <v>24673043.567674957</v>
          </cell>
          <cell r="AN14">
            <v>18722715.300000001</v>
          </cell>
          <cell r="AO14">
            <v>18557620.68</v>
          </cell>
          <cell r="AP14">
            <v>13851859.969999999</v>
          </cell>
          <cell r="AQ14">
            <v>0</v>
          </cell>
          <cell r="AR14">
            <v>0</v>
          </cell>
          <cell r="AS14">
            <v>0</v>
          </cell>
          <cell r="AT14">
            <v>0</v>
          </cell>
          <cell r="AU14">
            <v>0</v>
          </cell>
          <cell r="AV14">
            <v>0</v>
          </cell>
          <cell r="AW14">
            <v>0</v>
          </cell>
          <cell r="AX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16538172.519999985</v>
          </cell>
          <cell r="AI15">
            <v>36064595.750000119</v>
          </cell>
          <cell r="AJ15">
            <v>55418641.369999886</v>
          </cell>
          <cell r="AK15">
            <v>75521104.889585495</v>
          </cell>
          <cell r="AL15">
            <v>94907467.969585493</v>
          </cell>
          <cell r="AM15">
            <v>116194760.48232502</v>
          </cell>
          <cell r="AN15">
            <v>140867804.04999998</v>
          </cell>
          <cell r="AO15">
            <v>159590519.34999999</v>
          </cell>
          <cell r="AP15">
            <v>178148140.03</v>
          </cell>
          <cell r="AQ15">
            <v>192000000</v>
          </cell>
          <cell r="AR15">
            <v>192000000</v>
          </cell>
          <cell r="AS15">
            <v>192000000</v>
          </cell>
          <cell r="AT15">
            <v>192000000</v>
          </cell>
          <cell r="AU15">
            <v>192000000</v>
          </cell>
          <cell r="AV15">
            <v>192000000</v>
          </cell>
          <cell r="AW15">
            <v>192000000</v>
          </cell>
          <cell r="AX15">
            <v>192000000</v>
          </cell>
        </row>
        <row r="17">
          <cell r="C17">
            <v>248000000</v>
          </cell>
          <cell r="D17">
            <v>248000000</v>
          </cell>
          <cell r="E17">
            <v>248000000</v>
          </cell>
          <cell r="F17">
            <v>248000000</v>
          </cell>
          <cell r="G17">
            <v>248000000</v>
          </cell>
          <cell r="H17">
            <v>248000000</v>
          </cell>
          <cell r="I17">
            <v>248000000</v>
          </cell>
          <cell r="J17">
            <v>248000000</v>
          </cell>
          <cell r="K17">
            <v>248000000</v>
          </cell>
          <cell r="L17">
            <v>248000000</v>
          </cell>
          <cell r="M17">
            <v>248000000</v>
          </cell>
          <cell r="N17">
            <v>248000000</v>
          </cell>
          <cell r="O17">
            <v>248000000</v>
          </cell>
          <cell r="P17">
            <v>248000000</v>
          </cell>
          <cell r="Q17">
            <v>248000000</v>
          </cell>
          <cell r="R17">
            <v>248000000</v>
          </cell>
          <cell r="S17">
            <v>248000000</v>
          </cell>
          <cell r="T17">
            <v>248000000</v>
          </cell>
          <cell r="U17">
            <v>248000000</v>
          </cell>
          <cell r="V17">
            <v>248000000</v>
          </cell>
          <cell r="W17">
            <v>248000000</v>
          </cell>
          <cell r="X17">
            <v>248000000</v>
          </cell>
          <cell r="Y17">
            <v>248000000</v>
          </cell>
          <cell r="Z17">
            <v>248000000</v>
          </cell>
          <cell r="AA17">
            <v>248000000</v>
          </cell>
          <cell r="AB17">
            <v>248000000</v>
          </cell>
          <cell r="AC17">
            <v>248000000</v>
          </cell>
          <cell r="AD17">
            <v>248000000</v>
          </cell>
          <cell r="AE17">
            <v>248000000</v>
          </cell>
          <cell r="AF17">
            <v>248000000</v>
          </cell>
          <cell r="AG17">
            <v>248000000</v>
          </cell>
          <cell r="AH17">
            <v>248000000</v>
          </cell>
          <cell r="AI17">
            <v>248000000</v>
          </cell>
          <cell r="AJ17">
            <v>248000000</v>
          </cell>
          <cell r="AK17">
            <v>248000000</v>
          </cell>
          <cell r="AL17">
            <v>248000000</v>
          </cell>
          <cell r="AM17">
            <v>248000000</v>
          </cell>
          <cell r="AN17">
            <v>248000000</v>
          </cell>
          <cell r="AO17">
            <v>248000000</v>
          </cell>
          <cell r="AP17">
            <v>248000000</v>
          </cell>
          <cell r="AQ17">
            <v>248000000</v>
          </cell>
          <cell r="AR17">
            <v>248000000</v>
          </cell>
          <cell r="AS17">
            <v>248000000</v>
          </cell>
          <cell r="AT17">
            <v>248000000</v>
          </cell>
          <cell r="AU17">
            <v>248000000</v>
          </cell>
          <cell r="AV17">
            <v>248000000</v>
          </cell>
          <cell r="AW17">
            <v>248000000</v>
          </cell>
          <cell r="AX17">
            <v>248000000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4297127.42</v>
          </cell>
          <cell r="R18">
            <v>12594803.059999976</v>
          </cell>
          <cell r="S18">
            <v>13409313.28000004</v>
          </cell>
          <cell r="T18">
            <v>14676709.259999964</v>
          </cell>
          <cell r="U18">
            <v>14464576.840000011</v>
          </cell>
          <cell r="V18">
            <v>16011254.339999974</v>
          </cell>
          <cell r="W18">
            <v>15079322.790000089</v>
          </cell>
          <cell r="X18">
            <v>16274950.560000012</v>
          </cell>
          <cell r="Y18">
            <v>16393589.009999992</v>
          </cell>
          <cell r="Z18">
            <v>17055854.57</v>
          </cell>
          <cell r="AA18">
            <v>18359877.949999999</v>
          </cell>
          <cell r="AB18">
            <v>16897989.019999988</v>
          </cell>
          <cell r="AC18">
            <v>17166379.241850115</v>
          </cell>
          <cell r="AD18">
            <v>17689807.282350086</v>
          </cell>
          <cell r="AE18">
            <v>17748364.082800023</v>
          </cell>
          <cell r="AF18">
            <v>17648327.72960005</v>
          </cell>
          <cell r="AG18">
            <v>2231753.5690000504</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4297127.4200000241</v>
          </cell>
          <cell r="S19">
            <v>16891930.479999959</v>
          </cell>
          <cell r="T19">
            <v>30301243.760000039</v>
          </cell>
          <cell r="U19">
            <v>44977953.019999988</v>
          </cell>
          <cell r="V19">
            <v>59442529.860000029</v>
          </cell>
          <cell r="W19">
            <v>75453784.199999899</v>
          </cell>
          <cell r="X19">
            <v>90533106.98999998</v>
          </cell>
          <cell r="Y19">
            <v>106808057.55000001</v>
          </cell>
          <cell r="Z19">
            <v>123201646.56</v>
          </cell>
          <cell r="AA19">
            <v>140257501.13000003</v>
          </cell>
          <cell r="AB19">
            <v>158617379.08000001</v>
          </cell>
          <cell r="AC19">
            <v>175515368.10069987</v>
          </cell>
          <cell r="AD19">
            <v>192681747.34069988</v>
          </cell>
          <cell r="AE19">
            <v>210371554.62069988</v>
          </cell>
          <cell r="AF19">
            <v>228119918.70069993</v>
          </cell>
          <cell r="AG19">
            <v>245768246.43099993</v>
          </cell>
          <cell r="AH19">
            <v>248000000</v>
          </cell>
          <cell r="AI19">
            <v>248000000</v>
          </cell>
          <cell r="AJ19">
            <v>248000000</v>
          </cell>
          <cell r="AK19">
            <v>248000000</v>
          </cell>
          <cell r="AL19">
            <v>248000000</v>
          </cell>
          <cell r="AM19">
            <v>248000000</v>
          </cell>
          <cell r="AN19">
            <v>248000000</v>
          </cell>
          <cell r="AO19">
            <v>248000000</v>
          </cell>
          <cell r="AP19">
            <v>248000000</v>
          </cell>
          <cell r="AQ19">
            <v>248000000</v>
          </cell>
          <cell r="AR19">
            <v>248000000</v>
          </cell>
          <cell r="AS19">
            <v>248000000</v>
          </cell>
          <cell r="AT19">
            <v>248000000</v>
          </cell>
          <cell r="AU19">
            <v>248000000</v>
          </cell>
          <cell r="AV19">
            <v>248000000</v>
          </cell>
          <cell r="AW19">
            <v>248000000</v>
          </cell>
          <cell r="AX19">
            <v>248000000</v>
          </cell>
        </row>
        <row r="21">
          <cell r="C21">
            <v>147000000</v>
          </cell>
          <cell r="D21">
            <v>18128706.27</v>
          </cell>
          <cell r="E21">
            <v>26590515.850000001</v>
          </cell>
          <cell r="F21">
            <v>34581510.960000001</v>
          </cell>
          <cell r="G21">
            <v>42882555.380000003</v>
          </cell>
          <cell r="H21">
            <v>51948751.100000001</v>
          </cell>
          <cell r="I21">
            <v>60673640.420000002</v>
          </cell>
          <cell r="J21">
            <v>70677436.030000001</v>
          </cell>
          <cell r="K21">
            <v>80687203.700000003</v>
          </cell>
          <cell r="L21">
            <v>90841071.489999995</v>
          </cell>
          <cell r="M21">
            <v>101959313.31</v>
          </cell>
          <cell r="N21">
            <v>113859795.33</v>
          </cell>
          <cell r="O21">
            <v>126029133.34999999</v>
          </cell>
          <cell r="P21">
            <v>138155203.36000001</v>
          </cell>
          <cell r="Q21">
            <v>147000000</v>
          </cell>
          <cell r="R21">
            <v>147000000</v>
          </cell>
          <cell r="S21">
            <v>147000000</v>
          </cell>
          <cell r="T21">
            <v>147000000</v>
          </cell>
          <cell r="U21">
            <v>147000000</v>
          </cell>
          <cell r="V21">
            <v>147000000</v>
          </cell>
          <cell r="W21">
            <v>147000000</v>
          </cell>
          <cell r="X21">
            <v>147000000</v>
          </cell>
          <cell r="Y21">
            <v>147000000</v>
          </cell>
          <cell r="Z21">
            <v>147000000</v>
          </cell>
          <cell r="AA21">
            <v>147000000</v>
          </cell>
          <cell r="AB21">
            <v>147000000</v>
          </cell>
          <cell r="AC21">
            <v>147000000</v>
          </cell>
          <cell r="AD21">
            <v>147000000</v>
          </cell>
          <cell r="AE21">
            <v>147000000</v>
          </cell>
          <cell r="AF21">
            <v>147000000</v>
          </cell>
          <cell r="AG21">
            <v>147000000</v>
          </cell>
          <cell r="AH21">
            <v>147000000</v>
          </cell>
          <cell r="AI21">
            <v>147000000</v>
          </cell>
          <cell r="AJ21">
            <v>147000000</v>
          </cell>
          <cell r="AK21">
            <v>147000000</v>
          </cell>
          <cell r="AL21">
            <v>147000000</v>
          </cell>
          <cell r="AM21">
            <v>147000000</v>
          </cell>
          <cell r="AN21">
            <v>147000000</v>
          </cell>
          <cell r="AO21">
            <v>147000000</v>
          </cell>
          <cell r="AP21">
            <v>147000000</v>
          </cell>
          <cell r="AQ21">
            <v>147000000</v>
          </cell>
          <cell r="AR21">
            <v>147000000</v>
          </cell>
          <cell r="AS21">
            <v>147000000</v>
          </cell>
          <cell r="AT21">
            <v>147000000</v>
          </cell>
          <cell r="AU21">
            <v>147000000</v>
          </cell>
          <cell r="AV21">
            <v>147000000</v>
          </cell>
          <cell r="AW21">
            <v>147000000</v>
          </cell>
          <cell r="AX21">
            <v>147000000</v>
          </cell>
        </row>
        <row r="22">
          <cell r="C22">
            <v>10554903.390000001</v>
          </cell>
          <cell r="D22">
            <v>7573802.8799999999</v>
          </cell>
          <cell r="E22">
            <v>8461809.5800000001</v>
          </cell>
          <cell r="F22">
            <v>7990995.1100000003</v>
          </cell>
          <cell r="G22">
            <v>8301044.4199999999</v>
          </cell>
          <cell r="H22">
            <v>9066195.7200000025</v>
          </cell>
          <cell r="I22">
            <v>8724889.3199999966</v>
          </cell>
          <cell r="J22">
            <v>10003795.609999988</v>
          </cell>
          <cell r="K22">
            <v>10009767.669999991</v>
          </cell>
          <cell r="L22">
            <v>10153867.789999995</v>
          </cell>
          <cell r="M22">
            <v>11118241.819999997</v>
          </cell>
          <cell r="N22">
            <v>11900482.020000014</v>
          </cell>
          <cell r="O22">
            <v>12169338.020000014</v>
          </cell>
          <cell r="P22">
            <v>12126070.009999994</v>
          </cell>
          <cell r="Q22">
            <v>8844796.6399999764</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row>
        <row r="23">
          <cell r="C23">
            <v>10554903.390000001</v>
          </cell>
          <cell r="D23">
            <v>10554903.390000001</v>
          </cell>
          <cell r="E23">
            <v>18128706.270000003</v>
          </cell>
          <cell r="F23">
            <v>26590515.850000001</v>
          </cell>
          <cell r="G23">
            <v>34581510.960000001</v>
          </cell>
          <cell r="H23">
            <v>42882555.379999995</v>
          </cell>
          <cell r="I23">
            <v>51948751.100000009</v>
          </cell>
          <cell r="J23">
            <v>60673640.420000017</v>
          </cell>
          <cell r="K23">
            <v>70677436.030000016</v>
          </cell>
          <cell r="L23">
            <v>80687203.700000003</v>
          </cell>
          <cell r="M23">
            <v>90841071.49000001</v>
          </cell>
          <cell r="N23">
            <v>101959313.30999999</v>
          </cell>
          <cell r="O23">
            <v>113859795.32999998</v>
          </cell>
          <cell r="P23">
            <v>126029133.35000002</v>
          </cell>
          <cell r="Q23">
            <v>138155203.36000001</v>
          </cell>
          <cell r="R23">
            <v>147000000</v>
          </cell>
          <cell r="S23">
            <v>147000000</v>
          </cell>
          <cell r="T23">
            <v>147000000</v>
          </cell>
          <cell r="U23">
            <v>147000000</v>
          </cell>
          <cell r="V23">
            <v>147000000</v>
          </cell>
          <cell r="W23">
            <v>147000000</v>
          </cell>
          <cell r="X23">
            <v>147000000</v>
          </cell>
          <cell r="Y23">
            <v>147000000</v>
          </cell>
          <cell r="Z23">
            <v>147000000</v>
          </cell>
          <cell r="AA23">
            <v>147000000</v>
          </cell>
          <cell r="AB23">
            <v>147000000</v>
          </cell>
          <cell r="AC23">
            <v>147000000</v>
          </cell>
          <cell r="AD23">
            <v>147000000</v>
          </cell>
          <cell r="AE23">
            <v>147000000</v>
          </cell>
          <cell r="AF23">
            <v>147000000</v>
          </cell>
          <cell r="AG23">
            <v>147000000</v>
          </cell>
          <cell r="AH23">
            <v>147000000</v>
          </cell>
          <cell r="AI23">
            <v>147000000</v>
          </cell>
          <cell r="AJ23">
            <v>147000000</v>
          </cell>
          <cell r="AK23">
            <v>147000000</v>
          </cell>
          <cell r="AL23">
            <v>147000000</v>
          </cell>
          <cell r="AM23">
            <v>147000000</v>
          </cell>
          <cell r="AN23">
            <v>147000000</v>
          </cell>
          <cell r="AO23">
            <v>147000000</v>
          </cell>
          <cell r="AP23">
            <v>147000000</v>
          </cell>
          <cell r="AQ23">
            <v>147000000</v>
          </cell>
          <cell r="AR23">
            <v>147000000</v>
          </cell>
          <cell r="AS23">
            <v>147000000</v>
          </cell>
          <cell r="AT23">
            <v>147000000</v>
          </cell>
          <cell r="AU23">
            <v>147000000</v>
          </cell>
          <cell r="AV23">
            <v>147000000</v>
          </cell>
          <cell r="AW23">
            <v>147000000</v>
          </cell>
          <cell r="AX23">
            <v>147000000</v>
          </cell>
        </row>
        <row r="25">
          <cell r="C25">
            <v>78389000</v>
          </cell>
          <cell r="D25">
            <v>78389000</v>
          </cell>
          <cell r="E25">
            <v>78389000</v>
          </cell>
          <cell r="F25">
            <v>78389000</v>
          </cell>
          <cell r="G25">
            <v>78389000</v>
          </cell>
          <cell r="H25">
            <v>78389000</v>
          </cell>
          <cell r="I25">
            <v>78389000</v>
          </cell>
          <cell r="J25">
            <v>78389000</v>
          </cell>
          <cell r="K25">
            <v>78389000</v>
          </cell>
          <cell r="L25">
            <v>78389000</v>
          </cell>
          <cell r="M25">
            <v>78389000</v>
          </cell>
          <cell r="N25">
            <v>78389000</v>
          </cell>
          <cell r="O25">
            <v>78389000</v>
          </cell>
          <cell r="P25">
            <v>78389000</v>
          </cell>
          <cell r="Q25">
            <v>78389000</v>
          </cell>
          <cell r="R25">
            <v>78389000</v>
          </cell>
          <cell r="S25">
            <v>78389000</v>
          </cell>
          <cell r="T25">
            <v>78389000</v>
          </cell>
          <cell r="U25">
            <v>78389000</v>
          </cell>
          <cell r="V25">
            <v>78389000</v>
          </cell>
          <cell r="W25">
            <v>78389000</v>
          </cell>
          <cell r="X25">
            <v>78389000</v>
          </cell>
          <cell r="Y25">
            <v>78389000</v>
          </cell>
          <cell r="Z25">
            <v>78389000</v>
          </cell>
          <cell r="AA25">
            <v>78389000</v>
          </cell>
          <cell r="AB25">
            <v>78389000</v>
          </cell>
          <cell r="AC25">
            <v>78389000</v>
          </cell>
          <cell r="AD25">
            <v>78389000</v>
          </cell>
          <cell r="AE25">
            <v>78389000</v>
          </cell>
          <cell r="AF25">
            <v>78389000</v>
          </cell>
          <cell r="AG25">
            <v>78389000</v>
          </cell>
          <cell r="AH25">
            <v>78389000</v>
          </cell>
          <cell r="AI25">
            <v>78389000</v>
          </cell>
          <cell r="AJ25">
            <v>78389000</v>
          </cell>
          <cell r="AK25">
            <v>78389000</v>
          </cell>
          <cell r="AL25">
            <v>78389000</v>
          </cell>
          <cell r="AM25">
            <v>78389000</v>
          </cell>
          <cell r="AN25">
            <v>78389000</v>
          </cell>
          <cell r="AO25">
            <v>78389000</v>
          </cell>
          <cell r="AP25">
            <v>78389000</v>
          </cell>
          <cell r="AQ25">
            <v>78389000</v>
          </cell>
          <cell r="AR25">
            <v>78389000</v>
          </cell>
          <cell r="AS25">
            <v>78389000</v>
          </cell>
          <cell r="AT25">
            <v>78389000</v>
          </cell>
          <cell r="AU25">
            <v>78389000</v>
          </cell>
          <cell r="AV25">
            <v>78389000</v>
          </cell>
          <cell r="AW25">
            <v>78389000</v>
          </cell>
          <cell r="AX25">
            <v>78389000</v>
          </cell>
        </row>
        <row r="26">
          <cell r="C26">
            <v>78389000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C27">
            <v>78389000</v>
          </cell>
          <cell r="D27">
            <v>78389000</v>
          </cell>
          <cell r="E27">
            <v>78389000</v>
          </cell>
          <cell r="F27">
            <v>78389000</v>
          </cell>
          <cell r="G27">
            <v>78389000</v>
          </cell>
          <cell r="H27">
            <v>78389000</v>
          </cell>
          <cell r="I27">
            <v>78389000</v>
          </cell>
          <cell r="J27">
            <v>78389000</v>
          </cell>
          <cell r="K27">
            <v>78389000</v>
          </cell>
          <cell r="L27">
            <v>78389000</v>
          </cell>
          <cell r="M27">
            <v>78389000</v>
          </cell>
          <cell r="N27">
            <v>78389000</v>
          </cell>
          <cell r="O27">
            <v>78389000</v>
          </cell>
          <cell r="P27">
            <v>78389000</v>
          </cell>
          <cell r="Q27">
            <v>78389000</v>
          </cell>
          <cell r="R27">
            <v>78389000</v>
          </cell>
          <cell r="S27">
            <v>78389000</v>
          </cell>
          <cell r="T27">
            <v>78389000</v>
          </cell>
          <cell r="U27">
            <v>78389000</v>
          </cell>
          <cell r="V27">
            <v>78389000</v>
          </cell>
          <cell r="W27">
            <v>78389000</v>
          </cell>
          <cell r="X27">
            <v>78389000</v>
          </cell>
          <cell r="Y27">
            <v>78389000</v>
          </cell>
          <cell r="Z27">
            <v>78389000</v>
          </cell>
          <cell r="AA27">
            <v>78389000</v>
          </cell>
          <cell r="AB27">
            <v>78389000</v>
          </cell>
          <cell r="AC27">
            <v>78389000</v>
          </cell>
          <cell r="AD27">
            <v>78389000</v>
          </cell>
          <cell r="AE27">
            <v>78389000</v>
          </cell>
          <cell r="AF27">
            <v>78389000</v>
          </cell>
          <cell r="AG27">
            <v>78389000</v>
          </cell>
          <cell r="AH27">
            <v>78389000</v>
          </cell>
          <cell r="AI27">
            <v>78389000</v>
          </cell>
          <cell r="AJ27">
            <v>78389000</v>
          </cell>
          <cell r="AK27">
            <v>78389000</v>
          </cell>
          <cell r="AL27">
            <v>78389000</v>
          </cell>
          <cell r="AM27">
            <v>78389000</v>
          </cell>
          <cell r="AN27">
            <v>78389000</v>
          </cell>
          <cell r="AO27">
            <v>78389000</v>
          </cell>
          <cell r="AP27">
            <v>78389000</v>
          </cell>
          <cell r="AQ27">
            <v>78389000</v>
          </cell>
          <cell r="AR27">
            <v>78389000</v>
          </cell>
          <cell r="AS27">
            <v>78389000</v>
          </cell>
          <cell r="AT27">
            <v>78389000</v>
          </cell>
          <cell r="AU27">
            <v>78389000</v>
          </cell>
          <cell r="AV27">
            <v>78389000</v>
          </cell>
          <cell r="AW27">
            <v>78389000</v>
          </cell>
          <cell r="AX27">
            <v>78389000</v>
          </cell>
        </row>
        <row r="30">
          <cell r="C30">
            <v>0</v>
          </cell>
          <cell r="D30">
            <v>77349.146752000001</v>
          </cell>
          <cell r="E30">
            <v>113452.86762666667</v>
          </cell>
          <cell r="F30">
            <v>147547.780096</v>
          </cell>
          <cell r="G30">
            <v>182965.56962133336</v>
          </cell>
          <cell r="H30">
            <v>221648.00469333332</v>
          </cell>
          <cell r="I30">
            <v>258874.19912533334</v>
          </cell>
          <cell r="J30">
            <v>301557.06039466668</v>
          </cell>
          <cell r="K30">
            <v>344265.40245333337</v>
          </cell>
          <cell r="L30">
            <v>387588.57169066666</v>
          </cell>
          <cell r="M30">
            <v>435026.40345600009</v>
          </cell>
          <cell r="N30">
            <v>485801.79340799997</v>
          </cell>
          <cell r="O30">
            <v>537724.30229333334</v>
          </cell>
          <cell r="P30">
            <v>589462.20100266673</v>
          </cell>
          <cell r="Q30">
            <v>639124.52859050001</v>
          </cell>
          <cell r="R30">
            <v>674075.107082</v>
          </cell>
          <cell r="S30">
            <v>711285.95143400005</v>
          </cell>
          <cell r="T30">
            <v>752013.81963050005</v>
          </cell>
          <cell r="U30">
            <v>792153.02036149998</v>
          </cell>
          <cell r="V30">
            <v>836584.25115500006</v>
          </cell>
          <cell r="W30">
            <v>878429.37189725006</v>
          </cell>
          <cell r="X30">
            <v>923592.35970124998</v>
          </cell>
          <cell r="Y30">
            <v>969084.56920400006</v>
          </cell>
          <cell r="Z30">
            <v>1016414.5656357501</v>
          </cell>
          <cell r="AA30">
            <v>1067363.226947</v>
          </cell>
          <cell r="AB30">
            <v>1114255.1464775</v>
          </cell>
          <cell r="AC30">
            <v>1161891.8488710355</v>
          </cell>
          <cell r="AD30">
            <v>1210981.0640734499</v>
          </cell>
          <cell r="AE30">
            <v>1260232.7743973471</v>
          </cell>
          <cell r="AF30">
            <v>1309206.883839055</v>
          </cell>
          <cell r="AG30">
            <v>1355091.6140524526</v>
          </cell>
          <cell r="AH30">
            <v>1401955.0298000001</v>
          </cell>
          <cell r="AI30">
            <v>1448404.7392880002</v>
          </cell>
          <cell r="AJ30">
            <v>1496650.6517360001</v>
          </cell>
          <cell r="AK30">
            <v>1543177.9231270053</v>
          </cell>
          <cell r="AL30">
            <v>1594267.4251575801</v>
          </cell>
          <cell r="AM30">
            <v>1653482.7297200002</v>
          </cell>
          <cell r="AN30">
            <v>1698417.2464400001</v>
          </cell>
          <cell r="AO30">
            <v>1742955.5360720002</v>
          </cell>
          <cell r="AP30">
            <v>1783984.340087547</v>
          </cell>
          <cell r="AQ30">
            <v>1807737.5330725564</v>
          </cell>
          <cell r="AR30">
            <v>1838907.143065338</v>
          </cell>
          <cell r="AS30">
            <v>1860217.9770153956</v>
          </cell>
          <cell r="AT30">
            <v>1881286.053013836</v>
          </cell>
          <cell r="AU30">
            <v>1926619.4900992238</v>
          </cell>
          <cell r="AV30">
            <v>1944526.966600453</v>
          </cell>
          <cell r="AW30">
            <v>1978992.025288472</v>
          </cell>
          <cell r="AX30">
            <v>2063034.491388889</v>
          </cell>
        </row>
        <row r="31">
          <cell r="C31">
            <v>45034.254464000005</v>
          </cell>
          <cell r="D31">
            <v>7573802.8799999999</v>
          </cell>
          <cell r="E31">
            <v>8461809.5800000001</v>
          </cell>
          <cell r="F31">
            <v>7990995.1100000003</v>
          </cell>
          <cell r="G31">
            <v>8301044.4199999999</v>
          </cell>
          <cell r="H31">
            <v>9066195.7200000025</v>
          </cell>
          <cell r="I31">
            <v>8724889.3199999966</v>
          </cell>
          <cell r="J31">
            <v>10003795.609999988</v>
          </cell>
          <cell r="K31">
            <v>10009767.669999991</v>
          </cell>
          <cell r="L31">
            <v>10153867.789999995</v>
          </cell>
          <cell r="M31">
            <v>11118241.819999997</v>
          </cell>
          <cell r="N31">
            <v>11900482.020000014</v>
          </cell>
          <cell r="O31">
            <v>12169338.020000014</v>
          </cell>
          <cell r="P31">
            <v>12126070.009999994</v>
          </cell>
          <cell r="Q31">
            <v>13141924.059999976</v>
          </cell>
          <cell r="R31">
            <v>12594803.059999976</v>
          </cell>
          <cell r="S31">
            <v>13409313.28000004</v>
          </cell>
          <cell r="T31">
            <v>14676709.259999964</v>
          </cell>
          <cell r="U31">
            <v>14464576.840000011</v>
          </cell>
          <cell r="V31">
            <v>16011254.339999974</v>
          </cell>
          <cell r="W31">
            <v>15079322.790000089</v>
          </cell>
          <cell r="X31">
            <v>16274950.560000012</v>
          </cell>
          <cell r="Y31">
            <v>16393589.009999992</v>
          </cell>
          <cell r="Z31">
            <v>17055854.57</v>
          </cell>
          <cell r="AA31">
            <v>18359877.949999999</v>
          </cell>
          <cell r="AB31">
            <v>16897989.019999988</v>
          </cell>
          <cell r="AC31">
            <v>17166379.238250077</v>
          </cell>
          <cell r="AD31">
            <v>17689807.278750047</v>
          </cell>
          <cell r="AE31">
            <v>17748364.079199985</v>
          </cell>
          <cell r="AF31">
            <v>17648327.726000011</v>
          </cell>
          <cell r="AG31">
            <v>18769926.089349963</v>
          </cell>
          <cell r="AH31">
            <v>19526423.230000015</v>
          </cell>
          <cell r="AI31">
            <v>19354045.619999882</v>
          </cell>
          <cell r="AJ31">
            <v>20102463.520000111</v>
          </cell>
          <cell r="AK31">
            <v>19386363.079999998</v>
          </cell>
          <cell r="AL31">
            <v>21287292.512739528</v>
          </cell>
          <cell r="AM31">
            <v>24673043.567674957</v>
          </cell>
          <cell r="AN31">
            <v>18722715.300000001</v>
          </cell>
          <cell r="AO31">
            <v>18557620.68</v>
          </cell>
          <cell r="AP31">
            <v>19426079.359999999</v>
          </cell>
          <cell r="AQ31">
            <v>18566692.510000002</v>
          </cell>
          <cell r="AR31">
            <v>19359261.34</v>
          </cell>
          <cell r="AS31">
            <v>18668974.780000001</v>
          </cell>
          <cell r="AT31">
            <v>18270661.329999998</v>
          </cell>
          <cell r="AU31">
            <v>20744721.489999998</v>
          </cell>
          <cell r="AV31">
            <v>23369100.109999999</v>
          </cell>
          <cell r="AW31">
            <v>20661920.631878197</v>
          </cell>
          <cell r="AX31">
            <v>17784448.419877782</v>
          </cell>
        </row>
        <row r="32">
          <cell r="C32">
            <v>88943903.390000001</v>
          </cell>
          <cell r="D32">
            <v>7651152.0267519997</v>
          </cell>
          <cell r="E32">
            <v>8575262.4476266671</v>
          </cell>
          <cell r="F32">
            <v>8138542.8900960004</v>
          </cell>
          <cell r="G32">
            <v>8484009.9896213338</v>
          </cell>
          <cell r="H32">
            <v>9287843.7246933356</v>
          </cell>
          <cell r="I32">
            <v>8983763.5191253293</v>
          </cell>
          <cell r="J32">
            <v>10305352.670394655</v>
          </cell>
          <cell r="K32">
            <v>10354033.072453324</v>
          </cell>
          <cell r="L32">
            <v>10541456.361690663</v>
          </cell>
          <cell r="M32">
            <v>11553268.223455997</v>
          </cell>
          <cell r="N32">
            <v>12386283.813408015</v>
          </cell>
          <cell r="O32">
            <v>12707062.322293349</v>
          </cell>
          <cell r="P32">
            <v>12715532.211002661</v>
          </cell>
          <cell r="Q32">
            <v>13781048.588590477</v>
          </cell>
          <cell r="R32">
            <v>13268878.167081976</v>
          </cell>
          <cell r="S32">
            <v>14120599.23143404</v>
          </cell>
          <cell r="T32">
            <v>15428723.079630464</v>
          </cell>
          <cell r="U32">
            <v>15256729.860361511</v>
          </cell>
          <cell r="V32">
            <v>16847838.591154974</v>
          </cell>
          <cell r="W32">
            <v>15957752.161897339</v>
          </cell>
          <cell r="X32">
            <v>17198542.919701263</v>
          </cell>
          <cell r="Y32">
            <v>17362673.579203993</v>
          </cell>
          <cell r="Z32">
            <v>18072269.135635749</v>
          </cell>
          <cell r="AA32">
            <v>19427241.176946998</v>
          </cell>
          <cell r="AB32">
            <v>18012244.166477486</v>
          </cell>
          <cell r="AC32">
            <v>18328271.087121114</v>
          </cell>
          <cell r="AD32">
            <v>18900788.342823498</v>
          </cell>
          <cell r="AE32">
            <v>19008596.853597332</v>
          </cell>
          <cell r="AF32">
            <v>18957534.609839067</v>
          </cell>
          <cell r="AG32">
            <v>20125017.703402415</v>
          </cell>
          <cell r="AH32">
            <v>20928378.259800017</v>
          </cell>
          <cell r="AI32">
            <v>20802450.35928788</v>
          </cell>
          <cell r="AJ32">
            <v>21599114.17173611</v>
          </cell>
          <cell r="AK32">
            <v>20929541.003127005</v>
          </cell>
          <cell r="AL32">
            <v>22881559.937897108</v>
          </cell>
          <cell r="AM32">
            <v>26326526.297394957</v>
          </cell>
          <cell r="AN32">
            <v>20421132.546440002</v>
          </cell>
          <cell r="AO32">
            <v>20300576.216072001</v>
          </cell>
          <cell r="AP32">
            <v>21210063.700087547</v>
          </cell>
          <cell r="AQ32">
            <v>20374430.043072559</v>
          </cell>
          <cell r="AR32">
            <v>21198168.483065337</v>
          </cell>
          <cell r="AS32">
            <v>20529192.757015396</v>
          </cell>
          <cell r="AT32">
            <v>20151947.383013833</v>
          </cell>
          <cell r="AU32">
            <v>22671340.980099224</v>
          </cell>
          <cell r="AV32">
            <v>25313627.076600451</v>
          </cell>
          <cell r="AW32">
            <v>22640912.657166667</v>
          </cell>
          <cell r="AX32">
            <v>19847482.91126667</v>
          </cell>
        </row>
        <row r="34">
          <cell r="C34">
            <v>0</v>
          </cell>
          <cell r="D34">
            <v>1.62173E-2</v>
          </cell>
          <cell r="E34">
            <v>1.62173E-2</v>
          </cell>
          <cell r="F34">
            <v>1.62173E-2</v>
          </cell>
          <cell r="G34">
            <v>1.62173E-2</v>
          </cell>
          <cell r="H34">
            <v>1.62173E-2</v>
          </cell>
          <cell r="I34">
            <v>1.62173E-2</v>
          </cell>
          <cell r="J34">
            <v>1.62173E-2</v>
          </cell>
          <cell r="K34">
            <v>1.62173E-2</v>
          </cell>
          <cell r="L34">
            <v>1.62173E-2</v>
          </cell>
          <cell r="M34">
            <v>1.62173E-2</v>
          </cell>
          <cell r="N34">
            <v>1.62173E-2</v>
          </cell>
          <cell r="O34">
            <v>1.62173E-2</v>
          </cell>
          <cell r="P34">
            <v>1.62173E-2</v>
          </cell>
          <cell r="Q34">
            <v>1.62173E-2</v>
          </cell>
          <cell r="R34">
            <v>1.62173E-2</v>
          </cell>
          <cell r="S34">
            <v>1.62173E-2</v>
          </cell>
          <cell r="T34">
            <v>1.62173E-2</v>
          </cell>
          <cell r="U34">
            <v>1.62173E-2</v>
          </cell>
          <cell r="V34">
            <v>1.62173E-2</v>
          </cell>
          <cell r="W34">
            <v>1.62173E-2</v>
          </cell>
          <cell r="X34">
            <v>1.62173E-2</v>
          </cell>
          <cell r="Y34">
            <v>1.62173E-2</v>
          </cell>
          <cell r="Z34">
            <v>1.62173E-2</v>
          </cell>
          <cell r="AA34">
            <v>1.62173E-2</v>
          </cell>
          <cell r="AB34">
            <v>1.62173E-2</v>
          </cell>
          <cell r="AC34">
            <v>1.62173E-2</v>
          </cell>
          <cell r="AD34">
            <v>1.62173E-2</v>
          </cell>
          <cell r="AE34">
            <v>1.62173E-2</v>
          </cell>
          <cell r="AF34">
            <v>1.62173E-2</v>
          </cell>
          <cell r="AG34">
            <v>1.62173E-2</v>
          </cell>
          <cell r="AH34">
            <v>1.62173E-2</v>
          </cell>
          <cell r="AI34">
            <v>1.62173E-2</v>
          </cell>
          <cell r="AJ34">
            <v>1.62173E-2</v>
          </cell>
          <cell r="AK34">
            <v>1.62173E-2</v>
          </cell>
          <cell r="AL34">
            <v>1.62173E-2</v>
          </cell>
          <cell r="AM34">
            <v>1.62173E-2</v>
          </cell>
          <cell r="AN34">
            <v>1.62173E-2</v>
          </cell>
          <cell r="AO34">
            <v>1.62173E-2</v>
          </cell>
          <cell r="AP34">
            <v>1.62173E-2</v>
          </cell>
          <cell r="AQ34">
            <v>1.62173E-2</v>
          </cell>
          <cell r="AR34">
            <v>1.62173E-2</v>
          </cell>
          <cell r="AS34">
            <v>1.62173E-2</v>
          </cell>
          <cell r="AT34">
            <v>1.62173E-2</v>
          </cell>
          <cell r="AU34">
            <v>1.62173E-2</v>
          </cell>
          <cell r="AV34">
            <v>1.62173E-2</v>
          </cell>
          <cell r="AW34">
            <v>1.62173E-2</v>
          </cell>
          <cell r="AX34">
            <v>1.62173E-2</v>
          </cell>
        </row>
        <row r="35">
          <cell r="C35">
            <v>1.62173E-2</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1.62173E-2</v>
          </cell>
          <cell r="AC35">
            <v>-4.5408950223007966E-6</v>
          </cell>
          <cell r="AD35">
            <v>-5.5139439556509678E-6</v>
          </cell>
          <cell r="AE35">
            <v>-4.8652446667508537E-6</v>
          </cell>
          <cell r="AF35">
            <v>-5.0274194889758818E-6</v>
          </cell>
          <cell r="AG35">
            <v>-5.0274194889758818E-6</v>
          </cell>
          <cell r="AH35">
            <v>0</v>
          </cell>
          <cell r="AI35">
            <v>0</v>
          </cell>
          <cell r="AJ35">
            <v>0</v>
          </cell>
          <cell r="AK35">
            <v>0</v>
          </cell>
          <cell r="AL35">
            <v>0</v>
          </cell>
          <cell r="AM35">
            <v>0</v>
          </cell>
          <cell r="AN35">
            <v>0</v>
          </cell>
          <cell r="AO35">
            <v>0</v>
          </cell>
          <cell r="AP35">
            <v>7784.3400875468242</v>
          </cell>
          <cell r="AQ35">
            <v>31537.533072556194</v>
          </cell>
          <cell r="AR35">
            <v>62707.14306533795</v>
          </cell>
          <cell r="AS35">
            <v>84017.977015395489</v>
          </cell>
          <cell r="AT35">
            <v>105086.05301383582</v>
          </cell>
          <cell r="AU35">
            <v>150419.4900992238</v>
          </cell>
          <cell r="AV35">
            <v>168326.96660045293</v>
          </cell>
          <cell r="AW35">
            <v>202792.02528847166</v>
          </cell>
          <cell r="AX35">
            <v>227627.8247222222</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-3.6000404506921768E-3</v>
          </cell>
          <cell r="AD36">
            <v>-3.6000404506921768E-3</v>
          </cell>
          <cell r="AE36">
            <v>-3.6000404506921768E-3</v>
          </cell>
          <cell r="AF36">
            <v>-3.6000404506921768E-3</v>
          </cell>
          <cell r="AG36">
            <v>-3.6000404506921768E-3</v>
          </cell>
          <cell r="AH36">
            <v>0</v>
          </cell>
          <cell r="AI36">
            <v>0</v>
          </cell>
          <cell r="AJ36">
            <v>0</v>
          </cell>
          <cell r="AK36">
            <v>0</v>
          </cell>
          <cell r="AL36">
            <v>0</v>
          </cell>
          <cell r="AM36">
            <v>0</v>
          </cell>
          <cell r="AN36">
            <v>0</v>
          </cell>
          <cell r="AO36">
            <v>0</v>
          </cell>
          <cell r="AP36">
            <v>5574219.3899999997</v>
          </cell>
          <cell r="AQ36">
            <v>18566692.510000002</v>
          </cell>
          <cell r="AR36">
            <v>19359261.34</v>
          </cell>
          <cell r="AS36">
            <v>18668974.780000001</v>
          </cell>
          <cell r="AT36">
            <v>18270661.329999998</v>
          </cell>
          <cell r="AU36">
            <v>20744721.489999998</v>
          </cell>
          <cell r="AV36">
            <v>23369100.109999999</v>
          </cell>
          <cell r="AW36">
            <v>20661920.631878197</v>
          </cell>
          <cell r="AX36">
            <v>17784448.419877782</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-3.6045813457144778E-3</v>
          </cell>
          <cell r="AD37">
            <v>-3.6055543946478278E-3</v>
          </cell>
          <cell r="AE37">
            <v>-3.6049056953589278E-3</v>
          </cell>
          <cell r="AF37">
            <v>-3.6050678701811528E-3</v>
          </cell>
          <cell r="AG37">
            <v>-3.6050678701811528E-3</v>
          </cell>
          <cell r="AH37">
            <v>0</v>
          </cell>
          <cell r="AI37">
            <v>0</v>
          </cell>
          <cell r="AJ37">
            <v>0</v>
          </cell>
          <cell r="AK37">
            <v>0</v>
          </cell>
          <cell r="AL37">
            <v>0</v>
          </cell>
          <cell r="AM37">
            <v>0</v>
          </cell>
          <cell r="AN37">
            <v>0</v>
          </cell>
          <cell r="AO37">
            <v>0</v>
          </cell>
          <cell r="AP37">
            <v>5582003.7300875466</v>
          </cell>
          <cell r="AQ37">
            <v>18598230.043072559</v>
          </cell>
          <cell r="AR37">
            <v>19421968.483065337</v>
          </cell>
          <cell r="AS37">
            <v>18752992.757015396</v>
          </cell>
          <cell r="AT37">
            <v>18375747.383013833</v>
          </cell>
          <cell r="AU37">
            <v>20895140.980099224</v>
          </cell>
          <cell r="AV37">
            <v>23537427.076600451</v>
          </cell>
          <cell r="AW37">
            <v>20864712.657166667</v>
          </cell>
          <cell r="AX37">
            <v>18012076.244600005</v>
          </cell>
        </row>
        <row r="39">
          <cell r="C39">
            <v>0</v>
          </cell>
          <cell r="D39">
            <v>2.8799999999999999E-2</v>
          </cell>
          <cell r="E39">
            <v>2.8799999999999999E-2</v>
          </cell>
          <cell r="F39">
            <v>2.8799999999999999E-2</v>
          </cell>
          <cell r="G39">
            <v>2.8799999999999999E-2</v>
          </cell>
          <cell r="H39">
            <v>2.8799999999999999E-2</v>
          </cell>
          <cell r="I39">
            <v>2.8799999999999999E-2</v>
          </cell>
          <cell r="J39">
            <v>2.8799999999999999E-2</v>
          </cell>
          <cell r="K39">
            <v>2.8799999999999999E-2</v>
          </cell>
          <cell r="L39">
            <v>2.8799999999999999E-2</v>
          </cell>
          <cell r="M39">
            <v>2.8799999999999999E-2</v>
          </cell>
          <cell r="N39">
            <v>2.8799999999999999E-2</v>
          </cell>
          <cell r="O39">
            <v>2.8799999999999999E-2</v>
          </cell>
          <cell r="P39">
            <v>2.8799999999999999E-2</v>
          </cell>
          <cell r="Q39">
            <v>2.8799999999999999E-2</v>
          </cell>
          <cell r="R39">
            <v>2.8799999999999999E-2</v>
          </cell>
          <cell r="S39">
            <v>2.8799999999999999E-2</v>
          </cell>
          <cell r="T39">
            <v>2.8799999999999999E-2</v>
          </cell>
          <cell r="U39">
            <v>2.8799999999999999E-2</v>
          </cell>
          <cell r="V39">
            <v>2.8799999999999999E-2</v>
          </cell>
          <cell r="W39">
            <v>2.8799999999999999E-2</v>
          </cell>
          <cell r="X39">
            <v>2.8799999999999999E-2</v>
          </cell>
          <cell r="Y39">
            <v>2.8799999999999999E-2</v>
          </cell>
          <cell r="Z39">
            <v>2.8799999999999999E-2</v>
          </cell>
          <cell r="AA39">
            <v>2.8799999999999999E-2</v>
          </cell>
          <cell r="AB39">
            <v>2.8799999999999999E-2</v>
          </cell>
          <cell r="AC39">
            <v>2.8799999999999999E-2</v>
          </cell>
          <cell r="AD39">
            <v>2.8799999999999999E-2</v>
          </cell>
          <cell r="AE39">
            <v>2.8799999999999999E-2</v>
          </cell>
          <cell r="AF39">
            <v>2.8799999999999999E-2</v>
          </cell>
          <cell r="AG39">
            <v>2.8799999999999999E-2</v>
          </cell>
          <cell r="AH39">
            <v>2.8799999999999999E-2</v>
          </cell>
          <cell r="AI39">
            <v>2.8799999999999999E-2</v>
          </cell>
          <cell r="AJ39">
            <v>2.8799999999999999E-2</v>
          </cell>
          <cell r="AK39">
            <v>2.8799999999999999E-2</v>
          </cell>
          <cell r="AL39">
            <v>2.8799999999999999E-2</v>
          </cell>
          <cell r="AM39">
            <v>2.8799999999999999E-2</v>
          </cell>
          <cell r="AN39">
            <v>2.8799999999999999E-2</v>
          </cell>
          <cell r="AO39">
            <v>2.8799999999999999E-2</v>
          </cell>
          <cell r="AP39">
            <v>2.8799999999999999E-2</v>
          </cell>
          <cell r="AQ39">
            <v>2.8799999999999999E-2</v>
          </cell>
          <cell r="AR39">
            <v>2.8799999999999999E-2</v>
          </cell>
          <cell r="AS39">
            <v>2.8799999999999999E-2</v>
          </cell>
          <cell r="AT39">
            <v>2.8799999999999999E-2</v>
          </cell>
          <cell r="AU39">
            <v>2.8799999999999999E-2</v>
          </cell>
          <cell r="AV39">
            <v>2.8799999999999999E-2</v>
          </cell>
          <cell r="AW39">
            <v>2.8799999999999999E-2</v>
          </cell>
          <cell r="AX39">
            <v>2.8799999999999999E-2</v>
          </cell>
        </row>
        <row r="40">
          <cell r="C40">
            <v>2.8799999999999999E-2</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2.8799999999999999E-2</v>
          </cell>
          <cell r="AC40">
            <v>0</v>
          </cell>
          <cell r="AD40">
            <v>0</v>
          </cell>
          <cell r="AE40">
            <v>0</v>
          </cell>
          <cell r="AF40">
            <v>0</v>
          </cell>
          <cell r="AG40">
            <v>39691.614057479885</v>
          </cell>
          <cell r="AH40">
            <v>86555.029800000004</v>
          </cell>
          <cell r="AI40">
            <v>133004.73928799998</v>
          </cell>
          <cell r="AJ40">
            <v>181250.651736</v>
          </cell>
          <cell r="AK40">
            <v>227777.9231270052</v>
          </cell>
          <cell r="AL40">
            <v>278867.42515758</v>
          </cell>
          <cell r="AM40">
            <v>338082.72971999994</v>
          </cell>
          <cell r="AN40">
            <v>383017.24643999996</v>
          </cell>
          <cell r="AO40">
            <v>427555.53607199999</v>
          </cell>
          <cell r="AP40">
            <v>460800</v>
          </cell>
          <cell r="AQ40">
            <v>460800</v>
          </cell>
          <cell r="AR40">
            <v>460800</v>
          </cell>
          <cell r="AS40">
            <v>460800</v>
          </cell>
          <cell r="AT40">
            <v>460800</v>
          </cell>
          <cell r="AU40">
            <v>460800</v>
          </cell>
          <cell r="AV40">
            <v>460800</v>
          </cell>
          <cell r="AW40">
            <v>460800</v>
          </cell>
          <cell r="AX40">
            <v>476160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16538172.523949951</v>
          </cell>
          <cell r="AH41">
            <v>19526423.230000015</v>
          </cell>
          <cell r="AI41">
            <v>19354045.619999882</v>
          </cell>
          <cell r="AJ41">
            <v>20102463.520000111</v>
          </cell>
          <cell r="AK41">
            <v>19386363.079999998</v>
          </cell>
          <cell r="AL41">
            <v>21287292.512739528</v>
          </cell>
          <cell r="AM41">
            <v>24673043.567674957</v>
          </cell>
          <cell r="AN41">
            <v>18722715.300000001</v>
          </cell>
          <cell r="AO41">
            <v>18557620.68</v>
          </cell>
          <cell r="AP41">
            <v>13851859.969999999</v>
          </cell>
          <cell r="AQ41">
            <v>0</v>
          </cell>
          <cell r="AR41">
            <v>0</v>
          </cell>
          <cell r="AS41">
            <v>0</v>
          </cell>
          <cell r="AT41">
            <v>0</v>
          </cell>
          <cell r="AU41">
            <v>0</v>
          </cell>
          <cell r="AV41">
            <v>0</v>
          </cell>
          <cell r="AW41">
            <v>0</v>
          </cell>
          <cell r="AX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16577864.13800743</v>
          </cell>
          <cell r="AH42">
            <v>19612978.259800017</v>
          </cell>
          <cell r="AI42">
            <v>19487050.35928788</v>
          </cell>
          <cell r="AJ42">
            <v>20283714.17173611</v>
          </cell>
          <cell r="AK42">
            <v>19614141.003127005</v>
          </cell>
          <cell r="AL42">
            <v>21566159.937897108</v>
          </cell>
          <cell r="AM42">
            <v>25011126.297394957</v>
          </cell>
          <cell r="AN42">
            <v>19105732.546440002</v>
          </cell>
          <cell r="AO42">
            <v>18985176.216072001</v>
          </cell>
          <cell r="AP42">
            <v>14312659.969999999</v>
          </cell>
          <cell r="AQ42">
            <v>460800</v>
          </cell>
          <cell r="AR42">
            <v>460800</v>
          </cell>
          <cell r="AS42">
            <v>460800</v>
          </cell>
          <cell r="AT42">
            <v>460800</v>
          </cell>
          <cell r="AU42">
            <v>460800</v>
          </cell>
          <cell r="AV42">
            <v>460800</v>
          </cell>
          <cell r="AW42">
            <v>460800</v>
          </cell>
          <cell r="AX42">
            <v>476160</v>
          </cell>
        </row>
        <row r="44">
          <cell r="C44">
            <v>0</v>
          </cell>
          <cell r="D44">
            <v>3.3300000000000003E-2</v>
          </cell>
          <cell r="E44">
            <v>3.3300000000000003E-2</v>
          </cell>
          <cell r="F44">
            <v>3.3300000000000003E-2</v>
          </cell>
          <cell r="G44">
            <v>3.3300000000000003E-2</v>
          </cell>
          <cell r="H44">
            <v>3.3300000000000003E-2</v>
          </cell>
          <cell r="I44">
            <v>3.3300000000000003E-2</v>
          </cell>
          <cell r="J44">
            <v>3.3300000000000003E-2</v>
          </cell>
          <cell r="K44">
            <v>3.3300000000000003E-2</v>
          </cell>
          <cell r="L44">
            <v>3.3300000000000003E-2</v>
          </cell>
          <cell r="M44">
            <v>3.3300000000000003E-2</v>
          </cell>
          <cell r="N44">
            <v>3.3300000000000003E-2</v>
          </cell>
          <cell r="O44">
            <v>3.3300000000000003E-2</v>
          </cell>
          <cell r="P44">
            <v>3.3300000000000003E-2</v>
          </cell>
          <cell r="Q44">
            <v>3.3300000000000003E-2</v>
          </cell>
          <cell r="R44">
            <v>3.3300000000000003E-2</v>
          </cell>
          <cell r="S44">
            <v>3.3300000000000003E-2</v>
          </cell>
          <cell r="T44">
            <v>3.3300000000000003E-2</v>
          </cell>
          <cell r="U44">
            <v>3.3300000000000003E-2</v>
          </cell>
          <cell r="V44">
            <v>3.3300000000000003E-2</v>
          </cell>
          <cell r="W44">
            <v>3.3300000000000003E-2</v>
          </cell>
          <cell r="X44">
            <v>3.3300000000000003E-2</v>
          </cell>
          <cell r="Y44">
            <v>3.3300000000000003E-2</v>
          </cell>
          <cell r="Z44">
            <v>3.3300000000000003E-2</v>
          </cell>
          <cell r="AA44">
            <v>3.3300000000000003E-2</v>
          </cell>
          <cell r="AB44">
            <v>3.3300000000000003E-2</v>
          </cell>
          <cell r="AC44">
            <v>3.3300000000000003E-2</v>
          </cell>
          <cell r="AD44">
            <v>3.3300000000000003E-2</v>
          </cell>
          <cell r="AE44">
            <v>3.3300000000000003E-2</v>
          </cell>
          <cell r="AF44">
            <v>3.3300000000000003E-2</v>
          </cell>
          <cell r="AG44">
            <v>3.3300000000000003E-2</v>
          </cell>
          <cell r="AH44">
            <v>3.3300000000000003E-2</v>
          </cell>
          <cell r="AI44">
            <v>3.3300000000000003E-2</v>
          </cell>
          <cell r="AJ44">
            <v>3.3300000000000003E-2</v>
          </cell>
          <cell r="AK44">
            <v>3.3300000000000003E-2</v>
          </cell>
          <cell r="AL44">
            <v>3.3300000000000003E-2</v>
          </cell>
          <cell r="AM44">
            <v>3.3300000000000003E-2</v>
          </cell>
          <cell r="AN44">
            <v>3.3300000000000003E-2</v>
          </cell>
          <cell r="AO44">
            <v>3.3300000000000003E-2</v>
          </cell>
          <cell r="AP44">
            <v>3.3300000000000003E-2</v>
          </cell>
          <cell r="AQ44">
            <v>3.3300000000000003E-2</v>
          </cell>
          <cell r="AR44">
            <v>3.3300000000000003E-2</v>
          </cell>
          <cell r="AS44">
            <v>3.3300000000000003E-2</v>
          </cell>
          <cell r="AT44">
            <v>3.3300000000000003E-2</v>
          </cell>
          <cell r="AU44">
            <v>3.3300000000000003E-2</v>
          </cell>
          <cell r="AV44">
            <v>3.3300000000000003E-2</v>
          </cell>
          <cell r="AW44">
            <v>3.3300000000000003E-2</v>
          </cell>
          <cell r="AX44">
            <v>3.3300000000000003E-2</v>
          </cell>
        </row>
        <row r="45">
          <cell r="C45">
            <v>3.3300000000000003E-2</v>
          </cell>
          <cell r="D45">
            <v>0</v>
          </cell>
          <cell r="E45">
            <v>0</v>
          </cell>
          <cell r="F45">
            <v>0</v>
          </cell>
          <cell r="G45">
            <v>0</v>
          </cell>
          <cell r="H45">
            <v>0</v>
          </cell>
          <cell r="I45">
            <v>0</v>
          </cell>
          <cell r="J45">
            <v>0</v>
          </cell>
          <cell r="K45">
            <v>0</v>
          </cell>
          <cell r="L45">
            <v>0</v>
          </cell>
          <cell r="M45">
            <v>0</v>
          </cell>
          <cell r="N45">
            <v>0</v>
          </cell>
          <cell r="O45">
            <v>0</v>
          </cell>
          <cell r="P45">
            <v>0</v>
          </cell>
          <cell r="Q45">
            <v>11924.5285905</v>
          </cell>
          <cell r="R45">
            <v>46875.107082000002</v>
          </cell>
          <cell r="S45">
            <v>84085.951434000017</v>
          </cell>
          <cell r="T45">
            <v>124813.81963050003</v>
          </cell>
          <cell r="U45">
            <v>164953.02036150001</v>
          </cell>
          <cell r="V45">
            <v>209384.25115500003</v>
          </cell>
          <cell r="W45">
            <v>251229.37189725004</v>
          </cell>
          <cell r="X45">
            <v>296392.35970125004</v>
          </cell>
          <cell r="Y45">
            <v>341884.56920400006</v>
          </cell>
          <cell r="Z45">
            <v>389214.56563575001</v>
          </cell>
          <cell r="AA45">
            <v>440163.22694700008</v>
          </cell>
          <cell r="AB45">
            <v>487055.14647750003</v>
          </cell>
          <cell r="AC45">
            <v>534691.84887557628</v>
          </cell>
          <cell r="AD45">
            <v>583781.06407896371</v>
          </cell>
          <cell r="AE45">
            <v>633032.77440221235</v>
          </cell>
          <cell r="AF45">
            <v>682006.88384408248</v>
          </cell>
          <cell r="AG45">
            <v>688200.00000000012</v>
          </cell>
          <cell r="AH45">
            <v>688200.00000000012</v>
          </cell>
          <cell r="AI45">
            <v>688200.00000000012</v>
          </cell>
          <cell r="AJ45">
            <v>688200.00000000012</v>
          </cell>
          <cell r="AK45">
            <v>688200.00000000012</v>
          </cell>
          <cell r="AL45">
            <v>688200.00000000012</v>
          </cell>
          <cell r="AM45">
            <v>688200.00000000012</v>
          </cell>
          <cell r="AN45">
            <v>688200.00000000012</v>
          </cell>
          <cell r="AO45">
            <v>688200.00000000012</v>
          </cell>
          <cell r="AP45">
            <v>688200.00000000012</v>
          </cell>
          <cell r="AQ45">
            <v>688200.00000000012</v>
          </cell>
          <cell r="AR45">
            <v>688200.00000000012</v>
          </cell>
          <cell r="AS45">
            <v>688200.00000000012</v>
          </cell>
          <cell r="AT45">
            <v>688200.00000000012</v>
          </cell>
          <cell r="AU45">
            <v>688200.00000000012</v>
          </cell>
          <cell r="AV45">
            <v>688200.00000000012</v>
          </cell>
          <cell r="AW45">
            <v>688200.00000000012</v>
          </cell>
          <cell r="AX45">
            <v>711140.00000000012</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4297127.42</v>
          </cell>
          <cell r="R46">
            <v>12594803.059999976</v>
          </cell>
          <cell r="S46">
            <v>13409313.28000004</v>
          </cell>
          <cell r="T46">
            <v>14676709.259999964</v>
          </cell>
          <cell r="U46">
            <v>14464576.840000011</v>
          </cell>
          <cell r="V46">
            <v>16011254.339999974</v>
          </cell>
          <cell r="W46">
            <v>15079322.790000089</v>
          </cell>
          <cell r="X46">
            <v>16274950.560000012</v>
          </cell>
          <cell r="Y46">
            <v>16393589.009999992</v>
          </cell>
          <cell r="Z46">
            <v>17055854.57</v>
          </cell>
          <cell r="AA46">
            <v>18359877.949999999</v>
          </cell>
          <cell r="AB46">
            <v>16897989.019999988</v>
          </cell>
          <cell r="AC46">
            <v>17166379.241850115</v>
          </cell>
          <cell r="AD46">
            <v>17689807.282350086</v>
          </cell>
          <cell r="AE46">
            <v>17748364.082800023</v>
          </cell>
          <cell r="AF46">
            <v>17648327.72960005</v>
          </cell>
          <cell r="AG46">
            <v>2231753.5690000504</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4309051.9485905003</v>
          </cell>
          <cell r="R47">
            <v>12641678.167081976</v>
          </cell>
          <cell r="S47">
            <v>13493399.23143404</v>
          </cell>
          <cell r="T47">
            <v>14801523.079630464</v>
          </cell>
          <cell r="U47">
            <v>14629529.860361511</v>
          </cell>
          <cell r="V47">
            <v>16220638.591154974</v>
          </cell>
          <cell r="W47">
            <v>15330552.161897339</v>
          </cell>
          <cell r="X47">
            <v>16571342.919701261</v>
          </cell>
          <cell r="Y47">
            <v>16735473.579203993</v>
          </cell>
          <cell r="Z47">
            <v>17445069.135635749</v>
          </cell>
          <cell r="AA47">
            <v>18800041.176946998</v>
          </cell>
          <cell r="AB47">
            <v>17385044.16647749</v>
          </cell>
          <cell r="AC47">
            <v>17701071.09072569</v>
          </cell>
          <cell r="AD47">
            <v>18273588.34642905</v>
          </cell>
          <cell r="AE47">
            <v>18381396.857202236</v>
          </cell>
          <cell r="AF47">
            <v>18330334.613444131</v>
          </cell>
          <cell r="AG47">
            <v>2919953.5690000504</v>
          </cell>
          <cell r="AH47">
            <v>688200.00000000012</v>
          </cell>
          <cell r="AI47">
            <v>688200.00000000012</v>
          </cell>
          <cell r="AJ47">
            <v>688200.00000000012</v>
          </cell>
          <cell r="AK47">
            <v>688200.00000000012</v>
          </cell>
          <cell r="AL47">
            <v>688200.00000000012</v>
          </cell>
          <cell r="AM47">
            <v>688200.00000000012</v>
          </cell>
          <cell r="AN47">
            <v>688200.00000000012</v>
          </cell>
          <cell r="AO47">
            <v>688200.00000000012</v>
          </cell>
          <cell r="AP47">
            <v>688200.00000000012</v>
          </cell>
          <cell r="AQ47">
            <v>688200.00000000012</v>
          </cell>
          <cell r="AR47">
            <v>688200.00000000012</v>
          </cell>
          <cell r="AS47">
            <v>688200.00000000012</v>
          </cell>
          <cell r="AT47">
            <v>688200.00000000012</v>
          </cell>
          <cell r="AU47">
            <v>688200.00000000012</v>
          </cell>
          <cell r="AV47">
            <v>688200.00000000012</v>
          </cell>
          <cell r="AW47">
            <v>688200.00000000012</v>
          </cell>
          <cell r="AX47">
            <v>711140.00000000012</v>
          </cell>
        </row>
        <row r="49">
          <cell r="C49">
            <v>0</v>
          </cell>
          <cell r="D49">
            <v>5.1200000000000002E-2</v>
          </cell>
          <cell r="E49">
            <v>5.1200000000000002E-2</v>
          </cell>
          <cell r="F49">
            <v>5.1200000000000002E-2</v>
          </cell>
          <cell r="G49">
            <v>5.1200000000000002E-2</v>
          </cell>
          <cell r="H49">
            <v>5.1200000000000002E-2</v>
          </cell>
          <cell r="I49">
            <v>5.1200000000000002E-2</v>
          </cell>
          <cell r="J49">
            <v>5.1200000000000002E-2</v>
          </cell>
          <cell r="K49">
            <v>5.1200000000000002E-2</v>
          </cell>
          <cell r="L49">
            <v>5.1200000000000002E-2</v>
          </cell>
          <cell r="M49">
            <v>5.1200000000000002E-2</v>
          </cell>
          <cell r="N49">
            <v>5.1200000000000002E-2</v>
          </cell>
          <cell r="O49">
            <v>5.1200000000000002E-2</v>
          </cell>
          <cell r="P49">
            <v>5.1200000000000002E-2</v>
          </cell>
          <cell r="Q49">
            <v>5.1200000000000002E-2</v>
          </cell>
          <cell r="R49">
            <v>5.1200000000000002E-2</v>
          </cell>
          <cell r="S49">
            <v>5.1200000000000002E-2</v>
          </cell>
          <cell r="T49">
            <v>5.1200000000000002E-2</v>
          </cell>
          <cell r="U49">
            <v>5.1200000000000002E-2</v>
          </cell>
          <cell r="V49">
            <v>5.1200000000000002E-2</v>
          </cell>
          <cell r="W49">
            <v>5.1200000000000002E-2</v>
          </cell>
          <cell r="X49">
            <v>5.1200000000000002E-2</v>
          </cell>
          <cell r="Y49">
            <v>5.1200000000000002E-2</v>
          </cell>
          <cell r="Z49">
            <v>5.1200000000000002E-2</v>
          </cell>
          <cell r="AA49">
            <v>5.1200000000000002E-2</v>
          </cell>
          <cell r="AB49">
            <v>5.1200000000000002E-2</v>
          </cell>
          <cell r="AC49">
            <v>5.1200000000000002E-2</v>
          </cell>
          <cell r="AD49">
            <v>5.1200000000000002E-2</v>
          </cell>
          <cell r="AE49">
            <v>5.1200000000000002E-2</v>
          </cell>
          <cell r="AF49">
            <v>5.1200000000000002E-2</v>
          </cell>
          <cell r="AG49">
            <v>5.1200000000000002E-2</v>
          </cell>
          <cell r="AH49">
            <v>5.1200000000000002E-2</v>
          </cell>
          <cell r="AI49">
            <v>5.1200000000000002E-2</v>
          </cell>
          <cell r="AJ49">
            <v>5.1200000000000002E-2</v>
          </cell>
          <cell r="AK49">
            <v>5.1200000000000002E-2</v>
          </cell>
          <cell r="AL49">
            <v>5.1200000000000002E-2</v>
          </cell>
          <cell r="AM49">
            <v>5.1200000000000002E-2</v>
          </cell>
          <cell r="AN49">
            <v>5.1200000000000002E-2</v>
          </cell>
          <cell r="AO49">
            <v>5.1200000000000002E-2</v>
          </cell>
          <cell r="AP49">
            <v>5.1200000000000002E-2</v>
          </cell>
          <cell r="AQ49">
            <v>5.1200000000000002E-2</v>
          </cell>
          <cell r="AR49">
            <v>5.1200000000000002E-2</v>
          </cell>
          <cell r="AS49">
            <v>5.1200000000000002E-2</v>
          </cell>
          <cell r="AT49">
            <v>5.1200000000000002E-2</v>
          </cell>
          <cell r="AU49">
            <v>5.1200000000000002E-2</v>
          </cell>
          <cell r="AV49">
            <v>5.1200000000000002E-2</v>
          </cell>
          <cell r="AW49">
            <v>5.1200000000000002E-2</v>
          </cell>
          <cell r="AX49">
            <v>5.1200000000000002E-2</v>
          </cell>
        </row>
        <row r="50">
          <cell r="C50">
            <v>5.1200000000000002E-2</v>
          </cell>
          <cell r="D50">
            <v>77349.146752000001</v>
          </cell>
          <cell r="E50">
            <v>113452.86762666667</v>
          </cell>
          <cell r="F50">
            <v>147547.780096</v>
          </cell>
          <cell r="G50">
            <v>182965.56962133336</v>
          </cell>
          <cell r="H50">
            <v>221648.00469333332</v>
          </cell>
          <cell r="I50">
            <v>258874.19912533334</v>
          </cell>
          <cell r="J50">
            <v>301557.06039466668</v>
          </cell>
          <cell r="K50">
            <v>344265.40245333337</v>
          </cell>
          <cell r="L50">
            <v>387588.57169066666</v>
          </cell>
          <cell r="M50">
            <v>435026.40345600009</v>
          </cell>
          <cell r="N50">
            <v>485801.79340799997</v>
          </cell>
          <cell r="O50">
            <v>537724.30229333334</v>
          </cell>
          <cell r="P50">
            <v>589462.20100266673</v>
          </cell>
          <cell r="Q50">
            <v>627200</v>
          </cell>
          <cell r="R50">
            <v>627200</v>
          </cell>
          <cell r="S50">
            <v>627200</v>
          </cell>
          <cell r="T50">
            <v>627200</v>
          </cell>
          <cell r="U50">
            <v>627200</v>
          </cell>
          <cell r="V50">
            <v>627200</v>
          </cell>
          <cell r="W50">
            <v>627200</v>
          </cell>
          <cell r="X50">
            <v>627200</v>
          </cell>
          <cell r="Y50">
            <v>627200</v>
          </cell>
          <cell r="Z50">
            <v>627200</v>
          </cell>
          <cell r="AA50">
            <v>627200</v>
          </cell>
          <cell r="AB50">
            <v>627200</v>
          </cell>
          <cell r="AC50">
            <v>627200</v>
          </cell>
          <cell r="AD50">
            <v>627200</v>
          </cell>
          <cell r="AE50">
            <v>627200</v>
          </cell>
          <cell r="AF50">
            <v>627200</v>
          </cell>
          <cell r="AG50">
            <v>627200</v>
          </cell>
          <cell r="AH50">
            <v>627200</v>
          </cell>
          <cell r="AI50">
            <v>627200</v>
          </cell>
          <cell r="AJ50">
            <v>627200</v>
          </cell>
          <cell r="AK50">
            <v>627200</v>
          </cell>
          <cell r="AL50">
            <v>627200</v>
          </cell>
          <cell r="AM50">
            <v>627200</v>
          </cell>
          <cell r="AN50">
            <v>627200</v>
          </cell>
          <cell r="AO50">
            <v>627200</v>
          </cell>
          <cell r="AP50">
            <v>627200</v>
          </cell>
          <cell r="AQ50">
            <v>627200</v>
          </cell>
          <cell r="AR50">
            <v>627200</v>
          </cell>
          <cell r="AS50">
            <v>627200</v>
          </cell>
          <cell r="AT50">
            <v>627200</v>
          </cell>
          <cell r="AU50">
            <v>627200</v>
          </cell>
          <cell r="AV50">
            <v>627200</v>
          </cell>
          <cell r="AW50">
            <v>627200</v>
          </cell>
          <cell r="AX50">
            <v>648106.66666666663</v>
          </cell>
        </row>
        <row r="51">
          <cell r="C51">
            <v>45034.254464000005</v>
          </cell>
          <cell r="D51">
            <v>7573802.8799999999</v>
          </cell>
          <cell r="E51">
            <v>8461809.5800000001</v>
          </cell>
          <cell r="F51">
            <v>7990995.1100000003</v>
          </cell>
          <cell r="G51">
            <v>8301044.4199999999</v>
          </cell>
          <cell r="H51">
            <v>9066195.7200000025</v>
          </cell>
          <cell r="I51">
            <v>8724889.3199999966</v>
          </cell>
          <cell r="J51">
            <v>10003795.609999988</v>
          </cell>
          <cell r="K51">
            <v>10009767.669999991</v>
          </cell>
          <cell r="L51">
            <v>10153867.789999995</v>
          </cell>
          <cell r="M51">
            <v>11118241.819999997</v>
          </cell>
          <cell r="N51">
            <v>11900482.020000014</v>
          </cell>
          <cell r="O51">
            <v>12169338.020000014</v>
          </cell>
          <cell r="P51">
            <v>12126070.009999994</v>
          </cell>
          <cell r="Q51">
            <v>8844796.6399999764</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row>
        <row r="52">
          <cell r="C52">
            <v>10554903.390000001</v>
          </cell>
          <cell r="D52">
            <v>7651152.0267519997</v>
          </cell>
          <cell r="E52">
            <v>8575262.4476266671</v>
          </cell>
          <cell r="F52">
            <v>8138542.8900960004</v>
          </cell>
          <cell r="G52">
            <v>8484009.9896213338</v>
          </cell>
          <cell r="H52">
            <v>9287843.7246933356</v>
          </cell>
          <cell r="I52">
            <v>8983763.5191253293</v>
          </cell>
          <cell r="J52">
            <v>10305352.670394655</v>
          </cell>
          <cell r="K52">
            <v>10354033.072453324</v>
          </cell>
          <cell r="L52">
            <v>10541456.361690663</v>
          </cell>
          <cell r="M52">
            <v>11553268.223455997</v>
          </cell>
          <cell r="N52">
            <v>12386283.813408015</v>
          </cell>
          <cell r="O52">
            <v>12707062.322293349</v>
          </cell>
          <cell r="P52">
            <v>12715532.211002661</v>
          </cell>
          <cell r="Q52">
            <v>9471996.6399999764</v>
          </cell>
          <cell r="R52">
            <v>627200</v>
          </cell>
          <cell r="S52">
            <v>627200</v>
          </cell>
          <cell r="T52">
            <v>627200</v>
          </cell>
          <cell r="U52">
            <v>627200</v>
          </cell>
          <cell r="V52">
            <v>627200</v>
          </cell>
          <cell r="W52">
            <v>627200</v>
          </cell>
          <cell r="X52">
            <v>627200</v>
          </cell>
          <cell r="Y52">
            <v>627200</v>
          </cell>
          <cell r="Z52">
            <v>627200</v>
          </cell>
          <cell r="AA52">
            <v>627200</v>
          </cell>
          <cell r="AB52">
            <v>627200</v>
          </cell>
          <cell r="AC52">
            <v>627200</v>
          </cell>
          <cell r="AD52">
            <v>627200</v>
          </cell>
          <cell r="AE52">
            <v>627200</v>
          </cell>
          <cell r="AF52">
            <v>627200</v>
          </cell>
          <cell r="AG52">
            <v>627200</v>
          </cell>
          <cell r="AH52">
            <v>627200</v>
          </cell>
          <cell r="AI52">
            <v>627200</v>
          </cell>
          <cell r="AJ52">
            <v>627200</v>
          </cell>
          <cell r="AK52">
            <v>627200</v>
          </cell>
          <cell r="AL52">
            <v>627200</v>
          </cell>
          <cell r="AM52">
            <v>627200</v>
          </cell>
          <cell r="AN52">
            <v>627200</v>
          </cell>
          <cell r="AO52">
            <v>627200</v>
          </cell>
          <cell r="AP52">
            <v>627200</v>
          </cell>
          <cell r="AQ52">
            <v>627200</v>
          </cell>
          <cell r="AR52">
            <v>627200</v>
          </cell>
          <cell r="AS52">
            <v>627200</v>
          </cell>
          <cell r="AT52">
            <v>627200</v>
          </cell>
          <cell r="AU52">
            <v>627200</v>
          </cell>
          <cell r="AV52">
            <v>627200</v>
          </cell>
          <cell r="AW52">
            <v>627200</v>
          </cell>
          <cell r="AX52">
            <v>648106.66666666663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row>
        <row r="58">
          <cell r="AZ58">
            <v>157</v>
          </cell>
        </row>
        <row r="60">
          <cell r="C60">
            <v>99858886.599999994</v>
          </cell>
          <cell r="D60">
            <v>107718368.08000001</v>
          </cell>
          <cell r="E60">
            <v>116519921.53</v>
          </cell>
          <cell r="F60">
            <v>124852810.55000001</v>
          </cell>
          <cell r="G60">
            <v>133525392.83000001</v>
          </cell>
          <cell r="H60">
            <v>143024176.38</v>
          </cell>
          <cell r="I60">
            <v>152157398.09</v>
          </cell>
          <cell r="J60">
            <v>162637684.93000001</v>
          </cell>
          <cell r="K60">
            <v>173160223.71000001</v>
          </cell>
          <cell r="L60">
            <v>183838562.28999999</v>
          </cell>
          <cell r="M60">
            <v>195544827.47999999</v>
          </cell>
          <cell r="N60">
            <v>208086880.34</v>
          </cell>
          <cell r="O60">
            <v>220958488.39999998</v>
          </cell>
          <cell r="P60">
            <v>233777313.5</v>
          </cell>
          <cell r="Q60">
            <v>247683994.15000001</v>
          </cell>
          <cell r="R60">
            <v>261368183.40000001</v>
          </cell>
          <cell r="S60">
            <v>276101791.84999996</v>
          </cell>
          <cell r="T60">
            <v>292224215.31</v>
          </cell>
          <cell r="U60">
            <v>308140780.94</v>
          </cell>
          <cell r="V60">
            <v>325756543.49000001</v>
          </cell>
          <cell r="W60">
            <v>342362391.52999997</v>
          </cell>
          <cell r="X60">
            <v>360327777.42000002</v>
          </cell>
          <cell r="Y60">
            <v>378471868.63</v>
          </cell>
          <cell r="Z60">
            <v>397359777.38</v>
          </cell>
          <cell r="AA60">
            <v>417758924.83999997</v>
          </cell>
          <cell r="AB60">
            <v>436580506.34000003</v>
          </cell>
          <cell r="AC60">
            <v>455757995.44</v>
          </cell>
          <cell r="AD60">
            <v>475609469.76999998</v>
          </cell>
          <cell r="AE60">
            <v>495476868.25</v>
          </cell>
          <cell r="AF60">
            <v>515246307.73000002</v>
          </cell>
          <cell r="AG60">
            <v>536300519.07999998</v>
          </cell>
          <cell r="AH60">
            <v>558199260.76999998</v>
          </cell>
          <cell r="AI60">
            <v>579924954.71000004</v>
          </cell>
          <cell r="AJ60">
            <v>602494531.16999996</v>
          </cell>
          <cell r="AK60">
            <v>624343806.49000001</v>
          </cell>
          <cell r="AL60">
            <v>648286439.85000002</v>
          </cell>
          <cell r="AM60">
            <v>676022434.89999998</v>
          </cell>
          <cell r="AN60">
            <v>697316290.64999998</v>
          </cell>
          <cell r="AO60">
            <v>718410465.09000003</v>
          </cell>
          <cell r="AP60">
            <v>740569784.38000011</v>
          </cell>
          <cell r="AQ60">
            <v>761811641.67999995</v>
          </cell>
          <cell r="AR60">
            <v>783915916.50999999</v>
          </cell>
          <cell r="AS60">
            <v>805336823.10000002</v>
          </cell>
          <cell r="AT60">
            <v>826338501.52999997</v>
          </cell>
          <cell r="AU60">
            <v>848710369.31000006</v>
          </cell>
          <cell r="AV60">
            <v>871422896.58000004</v>
          </cell>
          <cell r="AW60">
            <v>891521943.39999998</v>
          </cell>
          <cell r="AX60">
            <v>909227338.10000002</v>
          </cell>
        </row>
        <row r="61">
          <cell r="C61">
            <v>8024785.5800000001</v>
          </cell>
          <cell r="D61">
            <v>7721978.8200000003</v>
          </cell>
          <cell r="E61">
            <v>8621690.8100000005</v>
          </cell>
          <cell r="F61">
            <v>8126756.1200000001</v>
          </cell>
          <cell r="G61">
            <v>8551536.8000000007</v>
          </cell>
          <cell r="H61">
            <v>9269889.9700000007</v>
          </cell>
          <cell r="I61">
            <v>8941087.5999999996</v>
          </cell>
          <cell r="J61">
            <v>10145515.4</v>
          </cell>
          <cell r="K61">
            <v>10339969.26</v>
          </cell>
          <cell r="L61">
            <v>10419938.609999999</v>
          </cell>
          <cell r="M61">
            <v>11508223.060000001</v>
          </cell>
          <cell r="N61">
            <v>12228147.4</v>
          </cell>
          <cell r="O61">
            <v>12474068.960000001</v>
          </cell>
          <cell r="P61">
            <v>12350386.51</v>
          </cell>
          <cell r="Q61">
            <v>13418470.960000001</v>
          </cell>
          <cell r="R61">
            <v>13173083.460000001</v>
          </cell>
          <cell r="S61">
            <v>14378720.15</v>
          </cell>
          <cell r="T61">
            <v>15516204.01</v>
          </cell>
          <cell r="U61">
            <v>15622681.51</v>
          </cell>
          <cell r="V61">
            <v>17278181.969999999</v>
          </cell>
          <cell r="W61">
            <v>15970094.630000001</v>
          </cell>
          <cell r="X61">
            <v>17362881.91</v>
          </cell>
          <cell r="Y61">
            <v>17793001.329999998</v>
          </cell>
          <cell r="Z61">
            <v>18113582.370000001</v>
          </cell>
          <cell r="AA61">
            <v>19397376.640000001</v>
          </cell>
          <cell r="AB61">
            <v>17895277.510000002</v>
          </cell>
          <cell r="AC61">
            <v>18428145.720000025</v>
          </cell>
          <cell r="AD61">
            <v>18953970.759999983</v>
          </cell>
          <cell r="AE61">
            <v>19135305.140000019</v>
          </cell>
          <cell r="AF61">
            <v>18577742.300000019</v>
          </cell>
          <cell r="AG61">
            <v>19872880.929999962</v>
          </cell>
          <cell r="AH61">
            <v>20830814.77</v>
          </cell>
          <cell r="AI61">
            <v>20685834.390000001</v>
          </cell>
          <cell r="AJ61">
            <v>21462682.010000002</v>
          </cell>
          <cell r="AK61">
            <v>20625088.469999999</v>
          </cell>
          <cell r="AL61">
            <v>22834738.190000001</v>
          </cell>
          <cell r="AM61">
            <v>26036870.879999999</v>
          </cell>
          <cell r="AN61">
            <v>20015905.18</v>
          </cell>
          <cell r="AO61">
            <v>19730027.149999999</v>
          </cell>
          <cell r="AP61">
            <v>20794784.559999999</v>
          </cell>
          <cell r="AQ61">
            <v>20124487.780000001</v>
          </cell>
          <cell r="AR61">
            <v>20679245</v>
          </cell>
          <cell r="AS61">
            <v>20336674.829999998</v>
          </cell>
          <cell r="AT61">
            <v>19966131.510000002</v>
          </cell>
          <cell r="AU61">
            <v>21446219.350000001</v>
          </cell>
          <cell r="AV61">
            <v>22305708.460000001</v>
          </cell>
          <cell r="AW61">
            <v>20081071.129999999</v>
          </cell>
          <cell r="AX61">
            <v>17705394.699999999</v>
          </cell>
        </row>
        <row r="62">
          <cell r="C62">
            <v>114648.49</v>
          </cell>
          <cell r="D62">
            <v>137502.66</v>
          </cell>
          <cell r="E62">
            <v>179862.64</v>
          </cell>
          <cell r="F62">
            <v>206132.9</v>
          </cell>
          <cell r="G62">
            <v>121045.48</v>
          </cell>
          <cell r="H62">
            <v>228893.58</v>
          </cell>
          <cell r="I62">
            <v>192134.11</v>
          </cell>
          <cell r="J62">
            <v>334771.44</v>
          </cell>
          <cell r="K62">
            <v>182569.52</v>
          </cell>
          <cell r="L62">
            <v>258399.97</v>
          </cell>
          <cell r="M62">
            <v>198042.13</v>
          </cell>
          <cell r="N62">
            <v>313905.46000000002</v>
          </cell>
          <cell r="O62">
            <v>397539.1</v>
          </cell>
          <cell r="P62">
            <v>468438.59</v>
          </cell>
          <cell r="Q62">
            <v>488209.69</v>
          </cell>
          <cell r="R62">
            <v>511105.79</v>
          </cell>
          <cell r="S62">
            <v>354888.3</v>
          </cell>
          <cell r="T62">
            <v>606219.44999999995</v>
          </cell>
          <cell r="U62">
            <v>293884.12</v>
          </cell>
          <cell r="V62">
            <v>337580.58</v>
          </cell>
          <cell r="W62">
            <v>635753.41</v>
          </cell>
          <cell r="X62">
            <v>602503.98</v>
          </cell>
          <cell r="Y62">
            <v>351089.88</v>
          </cell>
          <cell r="Z62">
            <v>774326.38</v>
          </cell>
          <cell r="AA62">
            <v>1001770.82</v>
          </cell>
          <cell r="AB62">
            <v>926303.99</v>
          </cell>
          <cell r="AC62">
            <v>749343.38</v>
          </cell>
          <cell r="AD62">
            <v>897503.57000000007</v>
          </cell>
          <cell r="AE62">
            <v>732093.34000000008</v>
          </cell>
          <cell r="AF62">
            <v>1191697.18</v>
          </cell>
          <cell r="AG62">
            <v>1181330.42</v>
          </cell>
          <cell r="AH62">
            <v>1067926.92</v>
          </cell>
          <cell r="AI62">
            <v>1039859.55</v>
          </cell>
          <cell r="AJ62">
            <v>1106894.45</v>
          </cell>
          <cell r="AK62">
            <v>1224186.8500000001</v>
          </cell>
          <cell r="AL62">
            <v>1107895.17</v>
          </cell>
          <cell r="AM62">
            <v>1699124.17</v>
          </cell>
          <cell r="AN62">
            <v>1277950.57</v>
          </cell>
          <cell r="AO62">
            <v>1364147.29</v>
          </cell>
          <cell r="AP62">
            <v>1364534.73</v>
          </cell>
          <cell r="AQ62">
            <v>1117369.52</v>
          </cell>
          <cell r="AR62">
            <v>1425029.83</v>
          </cell>
          <cell r="AS62">
            <v>1084231.76</v>
          </cell>
          <cell r="AT62">
            <v>1035546.92</v>
          </cell>
          <cell r="AU62">
            <v>925648.43</v>
          </cell>
          <cell r="AV62">
            <v>406818.81</v>
          </cell>
          <cell r="AW62">
            <v>17975.689999999999</v>
          </cell>
          <cell r="AX62">
            <v>0</v>
          </cell>
          <cell r="AY62">
            <v>32234631.010000002</v>
          </cell>
          <cell r="AZ62">
            <v>909227338.10000002</v>
          </cell>
        </row>
        <row r="63">
          <cell r="C63">
            <v>89561910.820000008</v>
          </cell>
          <cell r="D63">
            <v>97418629.050000027</v>
          </cell>
          <cell r="E63">
            <v>104992431.92999999</v>
          </cell>
          <cell r="F63">
            <v>113454241.51000001</v>
          </cell>
          <cell r="G63">
            <v>121445236.62</v>
          </cell>
          <cell r="H63">
            <v>129746281.03999999</v>
          </cell>
          <cell r="I63">
            <v>138812476.75999999</v>
          </cell>
          <cell r="J63">
            <v>147537366.08000001</v>
          </cell>
          <cell r="K63">
            <v>157541161.69</v>
          </cell>
          <cell r="L63">
            <v>167550929.36000001</v>
          </cell>
          <cell r="M63">
            <v>177704797.15000001</v>
          </cell>
          <cell r="N63">
            <v>188823038.97</v>
          </cell>
          <cell r="O63">
            <v>200723520.98999998</v>
          </cell>
          <cell r="P63">
            <v>212892859.01000002</v>
          </cell>
          <cell r="Q63">
            <v>225018929.02000001</v>
          </cell>
          <cell r="R63">
            <v>238160853.08000001</v>
          </cell>
          <cell r="S63">
            <v>251068321.73999995</v>
          </cell>
          <cell r="T63">
            <v>264963983.17000002</v>
          </cell>
          <cell r="U63">
            <v>280173008.31</v>
          </cell>
          <cell r="V63">
            <v>295162207.11000001</v>
          </cell>
          <cell r="W63">
            <v>311754180.51999992</v>
          </cell>
          <cell r="X63">
            <v>327380421.75</v>
          </cell>
          <cell r="Y63">
            <v>344245655.49000001</v>
          </cell>
          <cell r="Z63">
            <v>361233830.63</v>
          </cell>
          <cell r="AA63">
            <v>378908291.32999998</v>
          </cell>
          <cell r="AB63">
            <v>397934071.59000003</v>
          </cell>
          <cell r="AC63">
            <v>415444941.03999996</v>
          </cell>
          <cell r="AD63">
            <v>433233935.06999999</v>
          </cell>
          <cell r="AE63">
            <v>451565341.56999999</v>
          </cell>
          <cell r="AF63">
            <v>469957428.69999999</v>
          </cell>
          <cell r="AG63">
            <v>488245851.22000003</v>
          </cell>
          <cell r="AH63">
            <v>507696551.82999998</v>
          </cell>
          <cell r="AI63">
            <v>527931187.31000012</v>
          </cell>
          <cell r="AJ63">
            <v>547987193.12999988</v>
          </cell>
          <cell r="AK63">
            <v>568818761.54123068</v>
          </cell>
          <cell r="AL63">
            <v>588908256.95958555</v>
          </cell>
          <cell r="AM63">
            <v>610967627.44232512</v>
          </cell>
          <cell r="AN63">
            <v>636535548.24000001</v>
          </cell>
          <cell r="AO63">
            <v>655937325.75000012</v>
          </cell>
          <cell r="AP63">
            <v>675168020.76000011</v>
          </cell>
          <cell r="AQ63">
            <v>695298672.94000006</v>
          </cell>
          <cell r="AR63">
            <v>714538768.80655098</v>
          </cell>
          <cell r="AS63">
            <v>734600179.51843524</v>
          </cell>
          <cell r="AT63">
            <v>753946267.38</v>
          </cell>
          <cell r="AU63">
            <v>772879595.18000007</v>
          </cell>
          <cell r="AV63">
            <v>793056383.23000002</v>
          </cell>
          <cell r="AW63">
            <v>813564629.73760104</v>
          </cell>
          <cell r="AX63">
            <v>831549993.41427505</v>
          </cell>
        </row>
        <row r="64">
          <cell r="C64">
            <v>96554.75</v>
          </cell>
          <cell r="D64">
            <v>200224.63</v>
          </cell>
          <cell r="E64">
            <v>159265.42000000001</v>
          </cell>
          <cell r="F64">
            <v>189879.15</v>
          </cell>
          <cell r="G64">
            <v>81352.679999999993</v>
          </cell>
          <cell r="H64">
            <v>149002.15</v>
          </cell>
          <cell r="I64">
            <v>135808.19</v>
          </cell>
          <cell r="J64">
            <v>287510.74</v>
          </cell>
          <cell r="K64">
            <v>96658.07</v>
          </cell>
          <cell r="L64">
            <v>193893.6</v>
          </cell>
          <cell r="M64">
            <v>239604.29</v>
          </cell>
          <cell r="N64">
            <v>202455.18</v>
          </cell>
          <cell r="O64">
            <v>283190.83</v>
          </cell>
          <cell r="P64">
            <v>334722.40999999997</v>
          </cell>
          <cell r="Q64">
            <v>286920.55</v>
          </cell>
          <cell r="R64">
            <v>403401.48</v>
          </cell>
          <cell r="S64">
            <v>305398.96000000002</v>
          </cell>
          <cell r="T64">
            <v>380534.99</v>
          </cell>
          <cell r="U64">
            <v>201388.38</v>
          </cell>
          <cell r="V64">
            <v>237819.99</v>
          </cell>
          <cell r="W64">
            <v>468961.14</v>
          </cell>
          <cell r="X64">
            <v>446962.33</v>
          </cell>
          <cell r="Y64">
            <v>394003.87</v>
          </cell>
          <cell r="Z64">
            <v>563756.07999999996</v>
          </cell>
          <cell r="AA64">
            <v>632043.09</v>
          </cell>
          <cell r="AB64">
            <v>636446.53</v>
          </cell>
          <cell r="AC64">
            <v>367558.49</v>
          </cell>
          <cell r="AD64">
            <v>566797.46</v>
          </cell>
          <cell r="AE64">
            <v>423598.62</v>
          </cell>
          <cell r="AF64">
            <v>729844.01</v>
          </cell>
          <cell r="AG64">
            <v>732588.9</v>
          </cell>
          <cell r="AH64">
            <v>684672.88</v>
          </cell>
          <cell r="AI64">
            <v>691314.39</v>
          </cell>
          <cell r="AJ64">
            <v>592545.81000000006</v>
          </cell>
          <cell r="AK64">
            <v>839417.37</v>
          </cell>
          <cell r="AL64">
            <v>922614.21</v>
          </cell>
          <cell r="AM64">
            <v>972553.97</v>
          </cell>
          <cell r="AN64">
            <v>710149.23</v>
          </cell>
          <cell r="AO64">
            <v>611850.9</v>
          </cell>
          <cell r="AP64">
            <v>778412.84</v>
          </cell>
          <cell r="AQ64">
            <v>554202.41</v>
          </cell>
          <cell r="AR64">
            <v>788566.62</v>
          </cell>
          <cell r="AS64">
            <v>557832.77</v>
          </cell>
          <cell r="AT64">
            <v>527148.67000000004</v>
          </cell>
          <cell r="AU64">
            <v>518885.21</v>
          </cell>
          <cell r="AV64">
            <v>301987.26</v>
          </cell>
          <cell r="AW64">
            <v>28970.42</v>
          </cell>
          <cell r="AX64">
            <v>-2725.5</v>
          </cell>
          <cell r="AY64">
            <v>20506546.420000009</v>
          </cell>
          <cell r="AZ64">
            <v>1.2898957277844297E-2</v>
          </cell>
        </row>
        <row r="65">
          <cell r="C65">
            <v>1.2898957277844297E-2</v>
          </cell>
          <cell r="D65">
            <v>1.2879057150294453E-2</v>
          </cell>
          <cell r="E65">
            <v>1.2948040964761652E-2</v>
          </cell>
          <cell r="F65">
            <v>1.2925387422422021E-2</v>
          </cell>
          <cell r="G65">
            <v>1.2907510980173852E-2</v>
          </cell>
          <cell r="H65">
            <v>1.2863855451642404E-2</v>
          </cell>
          <cell r="I65">
            <v>1.2775988065068935E-2</v>
          </cell>
          <cell r="J65">
            <v>1.2714038849905971E-2</v>
          </cell>
          <cell r="K65">
            <v>1.2662059880489192E-2</v>
          </cell>
          <cell r="L65">
            <v>1.2567571465546096E-2</v>
          </cell>
          <cell r="M65">
            <v>1.2496625105601839E-2</v>
          </cell>
          <cell r="N65">
            <v>1.2542336621587335E-2</v>
          </cell>
          <cell r="O65">
            <v>1.2419759708938737E-2</v>
          </cell>
          <cell r="P65">
            <v>1.2293995485615928E-2</v>
          </cell>
          <cell r="Q65">
            <v>1.2146929758050569E-2</v>
          </cell>
          <cell r="R65">
            <v>1.1925544927694908E-2</v>
          </cell>
          <cell r="S65">
            <v>1.1807087963757741E-2</v>
          </cell>
          <cell r="T65">
            <v>1.175265785818764E-2</v>
          </cell>
          <cell r="U65">
            <v>1.1504442202385199E-2</v>
          </cell>
          <cell r="V65">
            <v>1.1402712155207689E-2</v>
          </cell>
          <cell r="W65">
            <v>1.1292991972125129E-2</v>
          </cell>
          <cell r="X65">
            <v>1.1109548004911663E-2</v>
          </cell>
          <cell r="Y65">
            <v>1.0938477862734646E-2</v>
          </cell>
          <cell r="Z65">
            <v>1.0985676168594742E-2</v>
          </cell>
          <cell r="AA65">
            <v>1.075408359413473E-2</v>
          </cell>
          <cell r="AB65">
            <v>1.0347444116297852E-2</v>
          </cell>
          <cell r="AC65">
            <v>1.002864875252699E-2</v>
          </cell>
          <cell r="AD65">
            <v>9.6087483887765928E-3</v>
          </cell>
          <cell r="AE65">
            <v>9.2450262522523318E-3</v>
          </cell>
          <cell r="AF65">
            <v>8.9057329786419483E-3</v>
          </cell>
          <cell r="AG65">
            <v>8.3977707225079343E-3</v>
          </cell>
          <cell r="AH65">
            <v>7.9042291172392969E-3</v>
          </cell>
          <cell r="AI65">
            <v>7.4827129309784643E-3</v>
          </cell>
          <cell r="AJ65">
            <v>7.099370783866665E-3</v>
          </cell>
          <cell r="AK65">
            <v>6.5336721753373314E-3</v>
          </cell>
          <cell r="AL65">
            <v>6.110489255206436E-3</v>
          </cell>
          <cell r="AM65">
            <v>5.9067107806313321E-3</v>
          </cell>
          <cell r="AN65">
            <v>5.1076034841896056E-3</v>
          </cell>
          <cell r="AO65">
            <v>4.4831157282599074E-3</v>
          </cell>
          <cell r="AP65">
            <v>3.6557138690372594E-3</v>
          </cell>
          <cell r="AQ65">
            <v>3.0110765319936871E-3</v>
          </cell>
          <cell r="AR65">
            <v>2.3916856641642585E-3</v>
          </cell>
          <cell r="AS65">
            <v>1.6916811841735805E-3</v>
          </cell>
          <cell r="AT65">
            <v>1.1127291796067037E-3</v>
          </cell>
          <cell r="AU65">
            <v>5.535750179397294E-4</v>
          </cell>
          <cell r="AV65">
            <v>1.0620261397087441E-4</v>
          </cell>
          <cell r="AW65">
            <v>-9.0947881277746188E-6</v>
          </cell>
          <cell r="AX65">
            <v>2.9976001444209106E-6</v>
          </cell>
        </row>
        <row r="67">
          <cell r="C67">
            <v>15288</v>
          </cell>
          <cell r="D67">
            <v>15703</v>
          </cell>
          <cell r="E67">
            <v>16186</v>
          </cell>
          <cell r="F67">
            <v>16542</v>
          </cell>
          <cell r="G67">
            <v>16959</v>
          </cell>
          <cell r="H67">
            <v>17378</v>
          </cell>
          <cell r="I67">
            <v>17842</v>
          </cell>
          <cell r="J67">
            <v>18391</v>
          </cell>
          <cell r="K67">
            <v>18966</v>
          </cell>
          <cell r="L67">
            <v>19471</v>
          </cell>
          <cell r="M67">
            <v>19959</v>
          </cell>
          <cell r="N67">
            <v>20554</v>
          </cell>
          <cell r="O67">
            <v>21265</v>
          </cell>
          <cell r="P67">
            <v>21998</v>
          </cell>
          <cell r="Q67">
            <v>22938</v>
          </cell>
          <cell r="R67">
            <v>23866</v>
          </cell>
          <cell r="S67">
            <v>24951</v>
          </cell>
          <cell r="T67">
            <v>25940</v>
          </cell>
          <cell r="U67">
            <v>26610</v>
          </cell>
          <cell r="V67">
            <v>27345</v>
          </cell>
          <cell r="W67">
            <v>28026</v>
          </cell>
          <cell r="X67">
            <v>28701</v>
          </cell>
          <cell r="Y67">
            <v>29253</v>
          </cell>
          <cell r="Z67">
            <v>29848</v>
          </cell>
          <cell r="AA67">
            <v>30480</v>
          </cell>
          <cell r="AB67">
            <v>31042</v>
          </cell>
          <cell r="AC67">
            <v>31572</v>
          </cell>
          <cell r="AD67">
            <v>32104</v>
          </cell>
          <cell r="AE67">
            <v>32658</v>
          </cell>
          <cell r="AF67">
            <v>33197</v>
          </cell>
          <cell r="AG67">
            <v>33865</v>
          </cell>
          <cell r="AH67">
            <v>34618</v>
          </cell>
          <cell r="AI67">
            <v>35383</v>
          </cell>
          <cell r="AJ67">
            <v>36035</v>
          </cell>
          <cell r="AK67">
            <v>36579</v>
          </cell>
          <cell r="AL67">
            <v>37220</v>
          </cell>
          <cell r="AM67">
            <v>37960</v>
          </cell>
          <cell r="AN67">
            <v>38422</v>
          </cell>
          <cell r="AO67">
            <v>38865</v>
          </cell>
          <cell r="AP67">
            <v>39295</v>
          </cell>
          <cell r="AQ67">
            <v>39695</v>
          </cell>
          <cell r="AR67">
            <v>40121</v>
          </cell>
          <cell r="AS67">
            <v>40513</v>
          </cell>
          <cell r="AT67">
            <v>40865</v>
          </cell>
          <cell r="AU67">
            <v>41248</v>
          </cell>
          <cell r="AV67">
            <v>41640</v>
          </cell>
          <cell r="AW67">
            <v>41921</v>
          </cell>
          <cell r="AX67">
            <v>42231</v>
          </cell>
          <cell r="AZ67">
            <v>9.85033193207282E-2</v>
          </cell>
        </row>
        <row r="68">
          <cell r="C68">
            <v>478</v>
          </cell>
          <cell r="D68">
            <v>401</v>
          </cell>
          <cell r="E68">
            <v>467</v>
          </cell>
          <cell r="F68">
            <v>337</v>
          </cell>
          <cell r="G68">
            <v>403</v>
          </cell>
          <cell r="H68">
            <v>401</v>
          </cell>
          <cell r="I68">
            <v>449</v>
          </cell>
          <cell r="J68">
            <v>524</v>
          </cell>
          <cell r="K68">
            <v>561</v>
          </cell>
          <cell r="L68">
            <v>485</v>
          </cell>
          <cell r="M68">
            <v>475</v>
          </cell>
          <cell r="N68">
            <v>575</v>
          </cell>
          <cell r="O68">
            <v>684</v>
          </cell>
          <cell r="P68">
            <v>702</v>
          </cell>
          <cell r="Q68">
            <v>904</v>
          </cell>
          <cell r="R68">
            <v>897</v>
          </cell>
          <cell r="S68">
            <v>1062</v>
          </cell>
          <cell r="T68">
            <v>948</v>
          </cell>
          <cell r="U68">
            <v>651</v>
          </cell>
          <cell r="V68">
            <v>711</v>
          </cell>
          <cell r="W68">
            <v>648</v>
          </cell>
          <cell r="X68">
            <v>642</v>
          </cell>
          <cell r="Y68">
            <v>532</v>
          </cell>
          <cell r="Z68">
            <v>554</v>
          </cell>
          <cell r="AA68">
            <v>579</v>
          </cell>
          <cell r="AB68">
            <v>512</v>
          </cell>
          <cell r="AC68">
            <v>491</v>
          </cell>
          <cell r="AD68">
            <v>486</v>
          </cell>
          <cell r="AE68">
            <v>519</v>
          </cell>
          <cell r="AF68">
            <v>480</v>
          </cell>
          <cell r="AG68">
            <v>611</v>
          </cell>
          <cell r="AH68">
            <v>702</v>
          </cell>
          <cell r="AI68">
            <v>714</v>
          </cell>
          <cell r="AJ68">
            <v>599</v>
          </cell>
          <cell r="AK68">
            <v>488</v>
          </cell>
          <cell r="AL68">
            <v>591</v>
          </cell>
          <cell r="AM68">
            <v>667</v>
          </cell>
          <cell r="AN68">
            <v>406</v>
          </cell>
          <cell r="AO68">
            <v>386</v>
          </cell>
          <cell r="AP68">
            <v>371</v>
          </cell>
          <cell r="AQ68">
            <v>352</v>
          </cell>
          <cell r="AR68">
            <v>366</v>
          </cell>
          <cell r="AS68">
            <v>350</v>
          </cell>
          <cell r="AT68">
            <v>309</v>
          </cell>
          <cell r="AU68">
            <v>341</v>
          </cell>
          <cell r="AV68">
            <v>375</v>
          </cell>
          <cell r="AW68">
            <v>280</v>
          </cell>
          <cell r="AX68">
            <v>310</v>
          </cell>
          <cell r="AZ68">
            <v>90922733.810000002</v>
          </cell>
        </row>
        <row r="69">
          <cell r="C69">
            <v>9</v>
          </cell>
          <cell r="D69">
            <v>14</v>
          </cell>
          <cell r="E69">
            <v>16</v>
          </cell>
          <cell r="F69">
            <v>19</v>
          </cell>
          <cell r="G69">
            <v>14</v>
          </cell>
          <cell r="H69">
            <v>18</v>
          </cell>
          <cell r="I69">
            <v>15</v>
          </cell>
          <cell r="J69">
            <v>25</v>
          </cell>
          <cell r="K69">
            <v>14</v>
          </cell>
          <cell r="L69">
            <v>20</v>
          </cell>
          <cell r="M69">
            <v>13</v>
          </cell>
          <cell r="N69">
            <v>20</v>
          </cell>
          <cell r="O69">
            <v>27</v>
          </cell>
          <cell r="P69">
            <v>31</v>
          </cell>
          <cell r="Q69">
            <v>36</v>
          </cell>
          <cell r="R69">
            <v>31</v>
          </cell>
          <cell r="S69">
            <v>23</v>
          </cell>
          <cell r="T69">
            <v>41</v>
          </cell>
          <cell r="U69">
            <v>19</v>
          </cell>
          <cell r="V69">
            <v>24</v>
          </cell>
          <cell r="W69">
            <v>33</v>
          </cell>
          <cell r="X69">
            <v>33</v>
          </cell>
          <cell r="Y69">
            <v>20</v>
          </cell>
          <cell r="Z69">
            <v>41</v>
          </cell>
          <cell r="AA69">
            <v>53</v>
          </cell>
          <cell r="AB69">
            <v>50</v>
          </cell>
          <cell r="AC69">
            <v>39</v>
          </cell>
          <cell r="AD69">
            <v>46</v>
          </cell>
          <cell r="AE69">
            <v>35</v>
          </cell>
          <cell r="AF69">
            <v>59</v>
          </cell>
          <cell r="AG69">
            <v>57</v>
          </cell>
          <cell r="AH69">
            <v>51</v>
          </cell>
          <cell r="AI69">
            <v>51</v>
          </cell>
          <cell r="AJ69">
            <v>53</v>
          </cell>
          <cell r="AK69">
            <v>56</v>
          </cell>
          <cell r="AL69">
            <v>50</v>
          </cell>
          <cell r="AM69">
            <v>73</v>
          </cell>
          <cell r="AN69">
            <v>56</v>
          </cell>
          <cell r="AO69">
            <v>57</v>
          </cell>
          <cell r="AP69">
            <v>59</v>
          </cell>
          <cell r="AQ69">
            <v>48</v>
          </cell>
          <cell r="AR69">
            <v>60</v>
          </cell>
          <cell r="AS69">
            <v>42</v>
          </cell>
          <cell r="AT69">
            <v>43</v>
          </cell>
          <cell r="AU69">
            <v>42</v>
          </cell>
          <cell r="AV69">
            <v>17</v>
          </cell>
          <cell r="AW69">
            <v>1</v>
          </cell>
          <cell r="AX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row>
        <row r="71">
          <cell r="C71">
            <v>14801</v>
          </cell>
          <cell r="D71">
            <v>15288</v>
          </cell>
          <cell r="E71">
            <v>15703</v>
          </cell>
          <cell r="F71">
            <v>16186</v>
          </cell>
          <cell r="G71">
            <v>16542</v>
          </cell>
          <cell r="H71">
            <v>16959</v>
          </cell>
          <cell r="I71">
            <v>17378</v>
          </cell>
          <cell r="J71">
            <v>17842</v>
          </cell>
          <cell r="K71">
            <v>18391</v>
          </cell>
          <cell r="L71">
            <v>18966</v>
          </cell>
          <cell r="M71">
            <v>19471</v>
          </cell>
          <cell r="N71">
            <v>19959</v>
          </cell>
          <cell r="O71">
            <v>20554</v>
          </cell>
          <cell r="P71">
            <v>21265</v>
          </cell>
          <cell r="Q71">
            <v>21998</v>
          </cell>
          <cell r="R71">
            <v>22938</v>
          </cell>
          <cell r="S71">
            <v>23866</v>
          </cell>
          <cell r="T71">
            <v>24951</v>
          </cell>
          <cell r="U71">
            <v>25940</v>
          </cell>
          <cell r="V71">
            <v>26610</v>
          </cell>
          <cell r="W71">
            <v>27345</v>
          </cell>
          <cell r="X71">
            <v>28026</v>
          </cell>
          <cell r="Y71">
            <v>28701</v>
          </cell>
          <cell r="Z71">
            <v>29253</v>
          </cell>
          <cell r="AA71">
            <v>29848</v>
          </cell>
          <cell r="AB71">
            <v>30480</v>
          </cell>
          <cell r="AC71">
            <v>31042</v>
          </cell>
          <cell r="AD71">
            <v>31572</v>
          </cell>
          <cell r="AE71">
            <v>32104</v>
          </cell>
          <cell r="AF71">
            <v>32658</v>
          </cell>
          <cell r="AG71">
            <v>33197</v>
          </cell>
          <cell r="AH71">
            <v>33865</v>
          </cell>
          <cell r="AI71">
            <v>34618</v>
          </cell>
          <cell r="AJ71">
            <v>35383</v>
          </cell>
          <cell r="AK71">
            <v>36035</v>
          </cell>
          <cell r="AL71">
            <v>36579</v>
          </cell>
          <cell r="AM71">
            <v>37220</v>
          </cell>
          <cell r="AN71">
            <v>37960</v>
          </cell>
          <cell r="AO71">
            <v>38422</v>
          </cell>
          <cell r="AP71">
            <v>38865</v>
          </cell>
          <cell r="AQ71">
            <v>39295</v>
          </cell>
          <cell r="AR71">
            <v>39695</v>
          </cell>
          <cell r="AS71">
            <v>40121</v>
          </cell>
          <cell r="AT71">
            <v>40513</v>
          </cell>
          <cell r="AU71">
            <v>40865</v>
          </cell>
          <cell r="AV71">
            <v>41248</v>
          </cell>
          <cell r="AW71">
            <v>41640</v>
          </cell>
          <cell r="AX71">
            <v>41921</v>
          </cell>
        </row>
        <row r="72">
          <cell r="C72">
            <v>8.0100000000000005E-2</v>
          </cell>
          <cell r="D72">
            <v>7.9899999999999999E-2</v>
          </cell>
          <cell r="E72">
            <v>7.980000000000001E-2</v>
          </cell>
          <cell r="F72">
            <v>7.9600000000000004E-2</v>
          </cell>
          <cell r="G72">
            <v>7.9500000000000001E-2</v>
          </cell>
          <cell r="H72">
            <v>7.9399999999999998E-2</v>
          </cell>
          <cell r="I72">
            <v>7.9299999999999995E-2</v>
          </cell>
          <cell r="J72">
            <v>7.9299999999999995E-2</v>
          </cell>
          <cell r="K72">
            <v>7.9199999999999993E-2</v>
          </cell>
          <cell r="L72">
            <v>7.9100000000000004E-2</v>
          </cell>
          <cell r="M72">
            <v>7.9100000000000004E-2</v>
          </cell>
          <cell r="N72">
            <v>7.9000000000000001E-2</v>
          </cell>
          <cell r="O72">
            <v>7.9000000000000001E-2</v>
          </cell>
          <cell r="P72">
            <v>7.8899999999999998E-2</v>
          </cell>
          <cell r="Q72">
            <v>7.8799999999999995E-2</v>
          </cell>
          <cell r="R72">
            <v>7.8799999999999995E-2</v>
          </cell>
          <cell r="S72">
            <v>7.8700000000000006E-2</v>
          </cell>
          <cell r="T72">
            <v>7.8600000000000003E-2</v>
          </cell>
          <cell r="U72">
            <v>7.8600000000000003E-2</v>
          </cell>
          <cell r="V72">
            <v>7.85E-2</v>
          </cell>
          <cell r="W72">
            <v>7.8399999999999997E-2</v>
          </cell>
          <cell r="X72">
            <v>7.8399999999999997E-2</v>
          </cell>
          <cell r="Y72">
            <v>7.8299999999999995E-2</v>
          </cell>
          <cell r="Z72">
            <v>7.8299999999999995E-2</v>
          </cell>
          <cell r="AA72">
            <v>7.8299999999999995E-2</v>
          </cell>
          <cell r="AB72">
            <v>7.8299999999999995E-2</v>
          </cell>
          <cell r="AC72">
            <v>7.8200000000000006E-2</v>
          </cell>
          <cell r="AD72">
            <v>7.8200000000000006E-2</v>
          </cell>
          <cell r="AE72">
            <v>7.8100000000000003E-2</v>
          </cell>
          <cell r="AF72">
            <v>7.8100000000000003E-2</v>
          </cell>
          <cell r="AG72">
            <v>7.8200000000000006E-2</v>
          </cell>
          <cell r="AH72">
            <v>7.8200000000000006E-2</v>
          </cell>
          <cell r="AI72">
            <v>7.8200000000000006E-2</v>
          </cell>
          <cell r="AJ72">
            <v>7.8200000000000006E-2</v>
          </cell>
          <cell r="AK72">
            <v>7.8200000000000006E-2</v>
          </cell>
          <cell r="AL72">
            <v>7.8200000000000006E-2</v>
          </cell>
          <cell r="AM72">
            <v>7.8200000000000006E-2</v>
          </cell>
          <cell r="AN72">
            <v>7.8299999999999995E-2</v>
          </cell>
          <cell r="AO72">
            <v>7.8299999999999995E-2</v>
          </cell>
          <cell r="AP72">
            <v>7.8299999999999995E-2</v>
          </cell>
          <cell r="AQ72">
            <v>7.8299999999999995E-2</v>
          </cell>
          <cell r="AR72">
            <v>7.8299999999999995E-2</v>
          </cell>
          <cell r="AS72">
            <v>7.8299999999999995E-2</v>
          </cell>
          <cell r="AT72">
            <v>7.8299999999999995E-2</v>
          </cell>
          <cell r="AU72">
            <v>7.8299999999999995E-2</v>
          </cell>
          <cell r="AV72">
            <v>7.8299999999999995E-2</v>
          </cell>
          <cell r="AW72">
            <v>7.8299999999999995E-2</v>
          </cell>
          <cell r="AX72">
            <v>7.8299999999999995E-2</v>
          </cell>
        </row>
        <row r="73">
          <cell r="C73">
            <v>18.88</v>
          </cell>
          <cell r="D73">
            <v>19.61</v>
          </cell>
          <cell r="E73">
            <v>20.3</v>
          </cell>
          <cell r="F73">
            <v>21.07</v>
          </cell>
          <cell r="G73">
            <v>21.86</v>
          </cell>
          <cell r="H73">
            <v>22.64</v>
          </cell>
          <cell r="I73">
            <v>23.51</v>
          </cell>
          <cell r="J73">
            <v>24.29</v>
          </cell>
          <cell r="K73">
            <v>25.13</v>
          </cell>
          <cell r="L73">
            <v>25.98</v>
          </cell>
          <cell r="M73">
            <v>26.8</v>
          </cell>
          <cell r="N73">
            <v>27.66</v>
          </cell>
          <cell r="O73">
            <v>28.51</v>
          </cell>
          <cell r="P73">
            <v>29.38</v>
          </cell>
          <cell r="Q73">
            <v>30.22</v>
          </cell>
          <cell r="R73">
            <v>31.04</v>
          </cell>
          <cell r="S73">
            <v>31.83</v>
          </cell>
          <cell r="T73">
            <v>32.6</v>
          </cell>
          <cell r="U73">
            <v>33.36</v>
          </cell>
          <cell r="V73">
            <v>34.130000000000003</v>
          </cell>
          <cell r="W73">
            <v>34.93</v>
          </cell>
          <cell r="X73">
            <v>35.69</v>
          </cell>
          <cell r="Y73">
            <v>36.49</v>
          </cell>
          <cell r="Z73">
            <v>37.33</v>
          </cell>
          <cell r="AA73">
            <v>38.15</v>
          </cell>
          <cell r="AB73">
            <v>39.03</v>
          </cell>
          <cell r="AC73">
            <v>39.86</v>
          </cell>
          <cell r="AD73">
            <v>40.700000000000003</v>
          </cell>
          <cell r="AE73">
            <v>41.58</v>
          </cell>
          <cell r="AF73">
            <v>42.44</v>
          </cell>
          <cell r="AG73">
            <v>43.29</v>
          </cell>
          <cell r="AH73">
            <v>44.15</v>
          </cell>
          <cell r="AI73">
            <v>45.02</v>
          </cell>
          <cell r="AJ73">
            <v>45.89</v>
          </cell>
          <cell r="AK73">
            <v>46.77</v>
          </cell>
          <cell r="AL73">
            <v>47.61</v>
          </cell>
          <cell r="AM73">
            <v>48.49</v>
          </cell>
          <cell r="AN73">
            <v>49.44</v>
          </cell>
          <cell r="AO73">
            <v>50.29</v>
          </cell>
          <cell r="AP73">
            <v>51.13</v>
          </cell>
          <cell r="AQ73">
            <v>52.04</v>
          </cell>
          <cell r="AR73">
            <v>52.91</v>
          </cell>
          <cell r="AS73">
            <v>53.8</v>
          </cell>
          <cell r="AT73">
            <v>54.68</v>
          </cell>
          <cell r="AU73">
            <v>55.56</v>
          </cell>
          <cell r="AV73">
            <v>56.51</v>
          </cell>
          <cell r="AW73">
            <v>57.44</v>
          </cell>
          <cell r="AX73">
            <v>58.33</v>
          </cell>
        </row>
        <row r="75">
          <cell r="C75">
            <v>287</v>
          </cell>
          <cell r="D75">
            <v>264</v>
          </cell>
          <cell r="E75">
            <v>331</v>
          </cell>
          <cell r="F75">
            <v>352</v>
          </cell>
          <cell r="G75">
            <v>330</v>
          </cell>
          <cell r="H75">
            <v>334</v>
          </cell>
          <cell r="I75">
            <v>357</v>
          </cell>
          <cell r="J75">
            <v>335</v>
          </cell>
          <cell r="K75">
            <v>342</v>
          </cell>
          <cell r="L75">
            <v>330</v>
          </cell>
          <cell r="M75">
            <v>308</v>
          </cell>
          <cell r="N75">
            <v>334</v>
          </cell>
          <cell r="O75">
            <v>274</v>
          </cell>
          <cell r="P75">
            <v>289</v>
          </cell>
          <cell r="Q75">
            <v>368</v>
          </cell>
          <cell r="R75">
            <v>416</v>
          </cell>
          <cell r="S75">
            <v>421</v>
          </cell>
          <cell r="T75">
            <v>345</v>
          </cell>
          <cell r="U75">
            <v>379</v>
          </cell>
          <cell r="V75">
            <v>327</v>
          </cell>
          <cell r="W75">
            <v>397</v>
          </cell>
          <cell r="X75">
            <v>337</v>
          </cell>
          <cell r="Y75">
            <v>338</v>
          </cell>
          <cell r="Z75">
            <v>314</v>
          </cell>
          <cell r="AA75">
            <v>317</v>
          </cell>
          <cell r="AB75">
            <v>312</v>
          </cell>
          <cell r="AC75">
            <v>385</v>
          </cell>
          <cell r="AD75">
            <v>414</v>
          </cell>
          <cell r="AE75">
            <v>381</v>
          </cell>
          <cell r="AF75">
            <v>388</v>
          </cell>
          <cell r="AG75">
            <v>364</v>
          </cell>
          <cell r="AH75">
            <v>354</v>
          </cell>
          <cell r="AI75">
            <v>366</v>
          </cell>
          <cell r="AJ75">
            <v>353</v>
          </cell>
          <cell r="AK75">
            <v>358</v>
          </cell>
          <cell r="AL75">
            <v>307</v>
          </cell>
          <cell r="AM75">
            <v>270</v>
          </cell>
          <cell r="AN75">
            <v>288</v>
          </cell>
          <cell r="AO75">
            <v>330</v>
          </cell>
          <cell r="AP75">
            <v>380</v>
          </cell>
          <cell r="AQ75">
            <v>333</v>
          </cell>
          <cell r="AR75">
            <v>287</v>
          </cell>
          <cell r="AS75">
            <v>282</v>
          </cell>
          <cell r="AT75">
            <v>280</v>
          </cell>
          <cell r="AU75">
            <v>237</v>
          </cell>
          <cell r="AV75">
            <v>241</v>
          </cell>
          <cell r="AW75">
            <v>219</v>
          </cell>
          <cell r="AX75">
            <v>143</v>
          </cell>
        </row>
        <row r="76">
          <cell r="C76">
            <v>40</v>
          </cell>
          <cell r="D76">
            <v>53</v>
          </cell>
          <cell r="E76">
            <v>63</v>
          </cell>
          <cell r="F76">
            <v>64</v>
          </cell>
          <cell r="G76">
            <v>56</v>
          </cell>
          <cell r="H76">
            <v>59</v>
          </cell>
          <cell r="I76">
            <v>79</v>
          </cell>
          <cell r="J76">
            <v>77</v>
          </cell>
          <cell r="K76">
            <v>63</v>
          </cell>
          <cell r="L76">
            <v>79</v>
          </cell>
          <cell r="M76">
            <v>66</v>
          </cell>
          <cell r="N76">
            <v>57</v>
          </cell>
          <cell r="O76">
            <v>49</v>
          </cell>
          <cell r="P76">
            <v>69</v>
          </cell>
          <cell r="Q76">
            <v>85</v>
          </cell>
          <cell r="R76">
            <v>89</v>
          </cell>
          <cell r="S76">
            <v>75</v>
          </cell>
          <cell r="T76">
            <v>76</v>
          </cell>
          <cell r="U76">
            <v>72</v>
          </cell>
          <cell r="V76">
            <v>98</v>
          </cell>
          <cell r="W76">
            <v>83</v>
          </cell>
          <cell r="X76">
            <v>87</v>
          </cell>
          <cell r="Y76">
            <v>85</v>
          </cell>
          <cell r="Z76">
            <v>87</v>
          </cell>
          <cell r="AA76">
            <v>68</v>
          </cell>
          <cell r="AB76">
            <v>87</v>
          </cell>
          <cell r="AC76">
            <v>122</v>
          </cell>
          <cell r="AD76">
            <v>99</v>
          </cell>
          <cell r="AE76">
            <v>92</v>
          </cell>
          <cell r="AF76">
            <v>92</v>
          </cell>
          <cell r="AG76">
            <v>89</v>
          </cell>
          <cell r="AH76">
            <v>93</v>
          </cell>
          <cell r="AI76">
            <v>80</v>
          </cell>
          <cell r="AJ76">
            <v>105</v>
          </cell>
          <cell r="AK76">
            <v>73</v>
          </cell>
          <cell r="AL76">
            <v>57</v>
          </cell>
          <cell r="AM76">
            <v>64</v>
          </cell>
          <cell r="AN76">
            <v>75</v>
          </cell>
          <cell r="AO76">
            <v>132</v>
          </cell>
          <cell r="AP76">
            <v>98</v>
          </cell>
          <cell r="AQ76">
            <v>97</v>
          </cell>
          <cell r="AR76">
            <v>90</v>
          </cell>
          <cell r="AS76">
            <v>79</v>
          </cell>
          <cell r="AT76">
            <v>83</v>
          </cell>
          <cell r="AU76">
            <v>56</v>
          </cell>
          <cell r="AV76">
            <v>69</v>
          </cell>
          <cell r="AW76">
            <v>41</v>
          </cell>
          <cell r="AX76">
            <v>0</v>
          </cell>
        </row>
        <row r="77">
          <cell r="C77">
            <v>13</v>
          </cell>
          <cell r="D77">
            <v>11</v>
          </cell>
          <cell r="E77">
            <v>14</v>
          </cell>
          <cell r="F77">
            <v>13</v>
          </cell>
          <cell r="G77">
            <v>17</v>
          </cell>
          <cell r="H77">
            <v>19</v>
          </cell>
          <cell r="I77">
            <v>21</v>
          </cell>
          <cell r="J77">
            <v>14</v>
          </cell>
          <cell r="K77">
            <v>18</v>
          </cell>
          <cell r="L77">
            <v>17</v>
          </cell>
          <cell r="M77">
            <v>20</v>
          </cell>
          <cell r="N77">
            <v>11</v>
          </cell>
          <cell r="O77">
            <v>18</v>
          </cell>
          <cell r="P77">
            <v>26</v>
          </cell>
          <cell r="Q77">
            <v>17</v>
          </cell>
          <cell r="R77">
            <v>23</v>
          </cell>
          <cell r="S77">
            <v>21</v>
          </cell>
          <cell r="T77">
            <v>21</v>
          </cell>
          <cell r="U77">
            <v>33</v>
          </cell>
          <cell r="V77">
            <v>28</v>
          </cell>
          <cell r="W77">
            <v>32</v>
          </cell>
          <cell r="X77">
            <v>21</v>
          </cell>
          <cell r="Y77">
            <v>24</v>
          </cell>
          <cell r="Z77">
            <v>18</v>
          </cell>
          <cell r="AA77">
            <v>21</v>
          </cell>
          <cell r="AB77">
            <v>29</v>
          </cell>
          <cell r="AC77">
            <v>27</v>
          </cell>
          <cell r="AD77">
            <v>21</v>
          </cell>
          <cell r="AE77">
            <v>22</v>
          </cell>
          <cell r="AF77">
            <v>28</v>
          </cell>
          <cell r="AG77">
            <v>30</v>
          </cell>
          <cell r="AH77">
            <v>30</v>
          </cell>
          <cell r="AI77">
            <v>33</v>
          </cell>
          <cell r="AJ77">
            <v>14</v>
          </cell>
          <cell r="AK77">
            <v>22</v>
          </cell>
          <cell r="AL77">
            <v>18</v>
          </cell>
          <cell r="AM77">
            <v>24</v>
          </cell>
          <cell r="AN77">
            <v>35</v>
          </cell>
          <cell r="AO77">
            <v>29</v>
          </cell>
          <cell r="AP77">
            <v>34</v>
          </cell>
          <cell r="AQ77">
            <v>32</v>
          </cell>
          <cell r="AR77">
            <v>32</v>
          </cell>
          <cell r="AS77">
            <v>33</v>
          </cell>
          <cell r="AT77">
            <v>22</v>
          </cell>
          <cell r="AU77">
            <v>27</v>
          </cell>
          <cell r="AV77">
            <v>14</v>
          </cell>
          <cell r="AW77">
            <v>0</v>
          </cell>
          <cell r="AX77">
            <v>0</v>
          </cell>
        </row>
        <row r="78">
          <cell r="C78">
            <v>340</v>
          </cell>
          <cell r="D78">
            <v>328</v>
          </cell>
          <cell r="E78">
            <v>408</v>
          </cell>
          <cell r="F78">
            <v>429</v>
          </cell>
          <cell r="G78">
            <v>403</v>
          </cell>
          <cell r="H78">
            <v>412</v>
          </cell>
          <cell r="I78">
            <v>457</v>
          </cell>
          <cell r="J78">
            <v>426</v>
          </cell>
          <cell r="K78">
            <v>423</v>
          </cell>
          <cell r="L78">
            <v>426</v>
          </cell>
          <cell r="M78">
            <v>394</v>
          </cell>
          <cell r="N78">
            <v>402</v>
          </cell>
          <cell r="O78">
            <v>341</v>
          </cell>
          <cell r="P78">
            <v>384</v>
          </cell>
          <cell r="Q78">
            <v>470</v>
          </cell>
          <cell r="R78">
            <v>528</v>
          </cell>
          <cell r="S78">
            <v>517</v>
          </cell>
          <cell r="T78">
            <v>442</v>
          </cell>
          <cell r="U78">
            <v>484</v>
          </cell>
          <cell r="V78">
            <v>453</v>
          </cell>
          <cell r="W78">
            <v>512</v>
          </cell>
          <cell r="X78">
            <v>445</v>
          </cell>
          <cell r="Y78">
            <v>447</v>
          </cell>
          <cell r="Z78">
            <v>419</v>
          </cell>
          <cell r="AA78">
            <v>406</v>
          </cell>
          <cell r="AB78">
            <v>428</v>
          </cell>
          <cell r="AC78">
            <v>534</v>
          </cell>
          <cell r="AD78">
            <v>534</v>
          </cell>
          <cell r="AE78">
            <v>495</v>
          </cell>
          <cell r="AF78">
            <v>508</v>
          </cell>
          <cell r="AG78">
            <v>483</v>
          </cell>
          <cell r="AH78">
            <v>477</v>
          </cell>
          <cell r="AI78">
            <v>479</v>
          </cell>
          <cell r="AJ78">
            <v>472</v>
          </cell>
          <cell r="AK78">
            <v>453</v>
          </cell>
          <cell r="AL78">
            <v>382</v>
          </cell>
          <cell r="AM78">
            <v>358</v>
          </cell>
          <cell r="AN78">
            <v>398</v>
          </cell>
          <cell r="AO78">
            <v>491</v>
          </cell>
          <cell r="AP78">
            <v>512</v>
          </cell>
          <cell r="AQ78">
            <v>462</v>
          </cell>
          <cell r="AR78">
            <v>409</v>
          </cell>
          <cell r="AS78">
            <v>394</v>
          </cell>
          <cell r="AT78">
            <v>385</v>
          </cell>
          <cell r="AU78">
            <v>320</v>
          </cell>
          <cell r="AV78">
            <v>324</v>
          </cell>
          <cell r="AW78">
            <v>260</v>
          </cell>
          <cell r="AX78">
            <v>143</v>
          </cell>
        </row>
        <row r="79">
          <cell r="C79">
            <v>2.2971420849942571E-2</v>
          </cell>
          <cell r="D79">
            <v>2.1454735740450027E-2</v>
          </cell>
          <cell r="E79">
            <v>2.5982296376488568E-2</v>
          </cell>
          <cell r="F79">
            <v>2.6504386506857779E-2</v>
          </cell>
          <cell r="G79">
            <v>2.4362229476484101E-2</v>
          </cell>
          <cell r="H79">
            <v>2.42938852526682E-2</v>
          </cell>
          <cell r="I79">
            <v>2.6297617677523304E-2</v>
          </cell>
          <cell r="J79">
            <v>2.3876247057504765E-2</v>
          </cell>
          <cell r="K79">
            <v>2.3000380620955902E-2</v>
          </cell>
          <cell r="L79">
            <v>2.2461246440999685E-2</v>
          </cell>
          <cell r="M79">
            <v>2.0235221611627548E-2</v>
          </cell>
          <cell r="N79">
            <v>2.0141289643769728E-2</v>
          </cell>
          <cell r="O79">
            <v>1.6590444682300282E-2</v>
          </cell>
          <cell r="P79">
            <v>1.805784152363038E-2</v>
          </cell>
          <cell r="Q79">
            <v>2.1365578688971723E-2</v>
          </cell>
          <cell r="R79">
            <v>2.3018571802249543E-2</v>
          </cell>
          <cell r="S79">
            <v>2.1662616274197605E-2</v>
          </cell>
          <cell r="T79">
            <v>1.7714720852871627E-2</v>
          </cell>
          <cell r="U79">
            <v>1.8658442559753276E-2</v>
          </cell>
          <cell r="V79">
            <v>1.7023675310033824E-2</v>
          </cell>
          <cell r="W79">
            <v>1.8723715487292011E-2</v>
          </cell>
          <cell r="X79">
            <v>1.5878113180617999E-2</v>
          </cell>
          <cell r="Y79">
            <v>1.5574370231002404E-2</v>
          </cell>
          <cell r="Z79">
            <v>1.4323317266605134E-2</v>
          </cell>
          <cell r="AA79">
            <v>1.3602251407129456E-2</v>
          </cell>
          <cell r="AB79">
            <v>1.4041994750656168E-2</v>
          </cell>
          <cell r="AC79">
            <v>1.7202499838927902E-2</v>
          </cell>
          <cell r="AD79">
            <v>1.6913721018624098E-2</v>
          </cell>
          <cell r="AE79">
            <v>1.5418639421878894E-2</v>
          </cell>
          <cell r="AF79">
            <v>1.55551472839733E-2</v>
          </cell>
          <cell r="AG79">
            <v>1.454950748561617E-2</v>
          </cell>
          <cell r="AH79">
            <v>1.4085338845415621E-2</v>
          </cell>
          <cell r="AI79">
            <v>1.3836732335779074E-2</v>
          </cell>
          <cell r="AJ79">
            <v>1.3339739422886698E-2</v>
          </cell>
          <cell r="AK79">
            <v>1.257111141945331E-2</v>
          </cell>
          <cell r="AL79">
            <v>1.0443150441510157E-2</v>
          </cell>
          <cell r="AM79">
            <v>9.6184846856528748E-3</v>
          </cell>
          <cell r="AN79">
            <v>1.0484720758693361E-2</v>
          </cell>
          <cell r="AO79">
            <v>1.2779136952787465E-2</v>
          </cell>
          <cell r="AP79">
            <v>1.3173806767014023E-2</v>
          </cell>
          <cell r="AQ79">
            <v>1.1757221020486068E-2</v>
          </cell>
          <cell r="AR79">
            <v>1.0303564680690264E-2</v>
          </cell>
          <cell r="AS79">
            <v>9.8202936118242309E-3</v>
          </cell>
          <cell r="AT79">
            <v>9.503122454520771E-3</v>
          </cell>
          <cell r="AU79">
            <v>7.8306619356417473E-3</v>
          </cell>
          <cell r="AV79">
            <v>7.8549262994569435E-3</v>
          </cell>
          <cell r="AW79">
            <v>6.2439961575408258E-3</v>
          </cell>
          <cell r="AX79">
            <v>3.4111781684597218E-3</v>
          </cell>
        </row>
        <row r="80">
          <cell r="C80" t="e">
            <v>#REF!</v>
          </cell>
          <cell r="D80" t="e">
            <v>#REF!</v>
          </cell>
          <cell r="E80" t="e">
            <v>#REF!</v>
          </cell>
          <cell r="F80" t="e">
            <v>#REF!</v>
          </cell>
          <cell r="G80" t="e">
            <v>#REF!</v>
          </cell>
          <cell r="H80" t="e">
            <v>#REF!</v>
          </cell>
          <cell r="I80" t="e">
            <v>#REF!</v>
          </cell>
          <cell r="J80" t="e">
            <v>#REF!</v>
          </cell>
          <cell r="K80" t="e">
            <v>#REF!</v>
          </cell>
          <cell r="L80" t="e">
            <v>#REF!</v>
          </cell>
          <cell r="M80" t="e">
            <v>#REF!</v>
          </cell>
          <cell r="N80" t="e">
            <v>#REF!</v>
          </cell>
          <cell r="O80" t="e">
            <v>#REF!</v>
          </cell>
          <cell r="P80" t="e">
            <v>#REF!</v>
          </cell>
          <cell r="Q80" t="e">
            <v>#REF!</v>
          </cell>
          <cell r="R80" t="e">
            <v>#REF!</v>
          </cell>
          <cell r="S80" t="e">
            <v>#REF!</v>
          </cell>
          <cell r="T80" t="e">
            <v>#REF!</v>
          </cell>
          <cell r="U80" t="e">
            <v>#REF!</v>
          </cell>
          <cell r="V80" t="e">
            <v>#REF!</v>
          </cell>
          <cell r="W80" t="e">
            <v>#REF!</v>
          </cell>
          <cell r="X80" t="e">
            <v>#REF!</v>
          </cell>
          <cell r="Y80" t="e">
            <v>#REF!</v>
          </cell>
          <cell r="Z80" t="e">
            <v>#REF!</v>
          </cell>
          <cell r="AA80" t="e">
            <v>#REF!</v>
          </cell>
          <cell r="AB80" t="e">
            <v>#REF!</v>
          </cell>
          <cell r="AC80" t="e">
            <v>#REF!</v>
          </cell>
          <cell r="AD80" t="e">
            <v>#REF!</v>
          </cell>
          <cell r="AE80" t="e">
            <v>#REF!</v>
          </cell>
          <cell r="AF80" t="e">
            <v>#REF!</v>
          </cell>
          <cell r="AG80" t="e">
            <v>#REF!</v>
          </cell>
          <cell r="AH80" t="e">
            <v>#REF!</v>
          </cell>
          <cell r="AI80" t="e">
            <v>#REF!</v>
          </cell>
          <cell r="AJ80" t="e">
            <v>#REF!</v>
          </cell>
          <cell r="AK80" t="e">
            <v>#REF!</v>
          </cell>
          <cell r="AL80" t="e">
            <v>#REF!</v>
          </cell>
          <cell r="AM80" t="e">
            <v>#REF!</v>
          </cell>
          <cell r="AN80" t="e">
            <v>#REF!</v>
          </cell>
          <cell r="AO80" t="e">
            <v>#REF!</v>
          </cell>
          <cell r="AP80" t="e">
            <v>#REF!</v>
          </cell>
          <cell r="AQ80" t="e">
            <v>#REF!</v>
          </cell>
          <cell r="AR80" t="e">
            <v>#REF!</v>
          </cell>
          <cell r="AS80" t="e">
            <v>#REF!</v>
          </cell>
          <cell r="AT80" t="e">
            <v>#REF!</v>
          </cell>
          <cell r="AU80" t="e">
            <v>#REF!</v>
          </cell>
          <cell r="AV80" t="e">
            <v>#REF!</v>
          </cell>
          <cell r="AW80" t="e">
            <v>#REF!</v>
          </cell>
          <cell r="AX80" t="e">
            <v>#REF!</v>
          </cell>
        </row>
        <row r="82">
          <cell r="C82">
            <v>2545085.25</v>
          </cell>
          <cell r="D82">
            <v>2431913.37</v>
          </cell>
          <cell r="E82">
            <v>3194061.65</v>
          </cell>
          <cell r="F82">
            <v>3436141.92</v>
          </cell>
          <cell r="G82">
            <v>3367737.27</v>
          </cell>
          <cell r="H82">
            <v>3549195.89</v>
          </cell>
          <cell r="I82">
            <v>3752921.28</v>
          </cell>
          <cell r="J82">
            <v>3579981.35</v>
          </cell>
          <cell r="K82">
            <v>3766603.54</v>
          </cell>
          <cell r="L82">
            <v>3818939.43</v>
          </cell>
          <cell r="M82">
            <v>3509716.57</v>
          </cell>
          <cell r="N82">
            <v>3949763.11</v>
          </cell>
          <cell r="O82">
            <v>3471805.04</v>
          </cell>
          <cell r="P82">
            <v>3732518.79</v>
          </cell>
          <cell r="Q82">
            <v>4957013.33</v>
          </cell>
          <cell r="R82">
            <v>5841856.7800000003</v>
          </cell>
          <cell r="S82">
            <v>5869473.2599999998</v>
          </cell>
          <cell r="T82">
            <v>4886492</v>
          </cell>
          <cell r="U82">
            <v>5415862.1299999999</v>
          </cell>
          <cell r="V82">
            <v>4875307.46</v>
          </cell>
          <cell r="W82">
            <v>5919866.0499999998</v>
          </cell>
          <cell r="X82">
            <v>5062011.5</v>
          </cell>
          <cell r="Y82">
            <v>5362354.55</v>
          </cell>
          <cell r="Z82">
            <v>5047695.5999999996</v>
          </cell>
          <cell r="AA82">
            <v>5152313.09</v>
          </cell>
          <cell r="AB82">
            <v>5013186.83</v>
          </cell>
          <cell r="AC82">
            <v>6288500.2300000004</v>
          </cell>
          <cell r="AD82">
            <v>6932776.1200000001</v>
          </cell>
          <cell r="AE82">
            <v>6502029.2400000002</v>
          </cell>
          <cell r="AF82">
            <v>6766282.21</v>
          </cell>
          <cell r="AG82">
            <v>6647892.5099999998</v>
          </cell>
          <cell r="AH82">
            <v>6504473.3600000003</v>
          </cell>
          <cell r="AI82">
            <v>7060250.4500000002</v>
          </cell>
          <cell r="AJ82">
            <v>6780877.4199999999</v>
          </cell>
          <cell r="AK82">
            <v>6823785.9500000002</v>
          </cell>
          <cell r="AL82">
            <v>5989182.0499999998</v>
          </cell>
          <cell r="AM82">
            <v>5494191.2699999996</v>
          </cell>
          <cell r="AN82">
            <v>5828179.5700000003</v>
          </cell>
          <cell r="AO82">
            <v>6817031.9900000002</v>
          </cell>
          <cell r="AP82">
            <v>8017811.9900000002</v>
          </cell>
          <cell r="AQ82">
            <v>7011120.3799999999</v>
          </cell>
          <cell r="AR82">
            <v>5922182.6600000001</v>
          </cell>
          <cell r="AS82">
            <v>6151279.6699999999</v>
          </cell>
          <cell r="AT82">
            <v>6008976.3499999996</v>
          </cell>
          <cell r="AU82">
            <v>5353112.3899999997</v>
          </cell>
          <cell r="AV82">
            <v>5453259.4299999997</v>
          </cell>
          <cell r="AW82">
            <v>5199696.72</v>
          </cell>
          <cell r="AX82">
            <v>3212900.3</v>
          </cell>
        </row>
        <row r="83">
          <cell r="C83">
            <v>364257.24</v>
          </cell>
          <cell r="D83">
            <v>573987.31000000006</v>
          </cell>
          <cell r="E83">
            <v>646666.19999999995</v>
          </cell>
          <cell r="F83">
            <v>611549.31999999995</v>
          </cell>
          <cell r="G83">
            <v>574811.92000000004</v>
          </cell>
          <cell r="H83">
            <v>571726.31999999995</v>
          </cell>
          <cell r="I83">
            <v>785915.05</v>
          </cell>
          <cell r="J83">
            <v>818545.69</v>
          </cell>
          <cell r="K83">
            <v>699818.37</v>
          </cell>
          <cell r="L83">
            <v>862633.64</v>
          </cell>
          <cell r="M83">
            <v>724328.68</v>
          </cell>
          <cell r="N83">
            <v>579842.14</v>
          </cell>
          <cell r="O83">
            <v>591229.97</v>
          </cell>
          <cell r="P83">
            <v>940628.25</v>
          </cell>
          <cell r="Q83">
            <v>1204584.3899999999</v>
          </cell>
          <cell r="R83">
            <v>1145358.9099999999</v>
          </cell>
          <cell r="S83">
            <v>1051539.78</v>
          </cell>
          <cell r="T83">
            <v>1071504.96</v>
          </cell>
          <cell r="U83">
            <v>1073379.1000000001</v>
          </cell>
          <cell r="V83">
            <v>1397320.75</v>
          </cell>
          <cell r="W83">
            <v>1195297.27</v>
          </cell>
          <cell r="X83">
            <v>1309753.1399999999</v>
          </cell>
          <cell r="Y83">
            <v>1356262.12</v>
          </cell>
          <cell r="Z83">
            <v>1495477.02</v>
          </cell>
          <cell r="AA83">
            <v>1054148.74</v>
          </cell>
          <cell r="AB83">
            <v>1566120.62</v>
          </cell>
          <cell r="AC83">
            <v>2159070.7400000002</v>
          </cell>
          <cell r="AD83">
            <v>1744975.88</v>
          </cell>
          <cell r="AE83">
            <v>1591314.27</v>
          </cell>
          <cell r="AF83">
            <v>1754224.75</v>
          </cell>
          <cell r="AG83">
            <v>1770229.69</v>
          </cell>
          <cell r="AH83">
            <v>1762233.62</v>
          </cell>
          <cell r="AI83">
            <v>1562865.84</v>
          </cell>
          <cell r="AJ83">
            <v>1995863.13</v>
          </cell>
          <cell r="AK83">
            <v>1410116.49</v>
          </cell>
          <cell r="AL83">
            <v>1203980.01</v>
          </cell>
          <cell r="AM83">
            <v>1298237.47</v>
          </cell>
          <cell r="AN83">
            <v>1620727.48</v>
          </cell>
          <cell r="AO83">
            <v>2767736.57</v>
          </cell>
          <cell r="AP83">
            <v>2022980.73</v>
          </cell>
          <cell r="AQ83">
            <v>2048074.66</v>
          </cell>
          <cell r="AR83">
            <v>2017235.74</v>
          </cell>
          <cell r="AS83">
            <v>1706254.61</v>
          </cell>
          <cell r="AT83">
            <v>2002134.51</v>
          </cell>
          <cell r="AU83">
            <v>1275962</v>
          </cell>
          <cell r="AV83">
            <v>1676561.56</v>
          </cell>
          <cell r="AW83">
            <v>994577.92000000004</v>
          </cell>
          <cell r="AX83">
            <v>0</v>
          </cell>
        </row>
        <row r="84">
          <cell r="C84">
            <v>59720.81</v>
          </cell>
          <cell r="D84">
            <v>71695.199999999997</v>
          </cell>
          <cell r="E84">
            <v>81346.850000000006</v>
          </cell>
          <cell r="F84">
            <v>60423.41</v>
          </cell>
          <cell r="G84">
            <v>96024.43</v>
          </cell>
          <cell r="H84">
            <v>129358.16</v>
          </cell>
          <cell r="I84">
            <v>191553.47</v>
          </cell>
          <cell r="J84">
            <v>100284.05</v>
          </cell>
          <cell r="K84">
            <v>173774.03</v>
          </cell>
          <cell r="L84">
            <v>137467.78</v>
          </cell>
          <cell r="M84">
            <v>196119.97</v>
          </cell>
          <cell r="N84">
            <v>112564.23</v>
          </cell>
          <cell r="O84">
            <v>200832.56</v>
          </cell>
          <cell r="P84">
            <v>280065.52</v>
          </cell>
          <cell r="Q84">
            <v>159086.32</v>
          </cell>
          <cell r="R84">
            <v>310149.43</v>
          </cell>
          <cell r="S84">
            <v>239861.49</v>
          </cell>
          <cell r="T84">
            <v>269370.05</v>
          </cell>
          <cell r="U84">
            <v>439207.53</v>
          </cell>
          <cell r="V84">
            <v>390035.96</v>
          </cell>
          <cell r="W84">
            <v>343831.48</v>
          </cell>
          <cell r="X84">
            <v>268883.26</v>
          </cell>
          <cell r="Y84">
            <v>292592.82</v>
          </cell>
          <cell r="Z84">
            <v>225472.88</v>
          </cell>
          <cell r="AA84">
            <v>304202.74</v>
          </cell>
          <cell r="AB84">
            <v>455200.38</v>
          </cell>
          <cell r="AC84">
            <v>397186</v>
          </cell>
          <cell r="AD84">
            <v>367192.14</v>
          </cell>
          <cell r="AE84">
            <v>404996.47</v>
          </cell>
          <cell r="AF84">
            <v>519976.18</v>
          </cell>
          <cell r="AG84">
            <v>472095.73</v>
          </cell>
          <cell r="AH84">
            <v>532244.30000000005</v>
          </cell>
          <cell r="AI84">
            <v>603973.44999999995</v>
          </cell>
          <cell r="AJ84">
            <v>244805.27</v>
          </cell>
          <cell r="AK84">
            <v>475352.2</v>
          </cell>
          <cell r="AL84">
            <v>352747.97</v>
          </cell>
          <cell r="AM84">
            <v>508580.6</v>
          </cell>
          <cell r="AN84">
            <v>719033.31</v>
          </cell>
          <cell r="AO84">
            <v>642616.04</v>
          </cell>
          <cell r="AP84">
            <v>688070.85</v>
          </cell>
          <cell r="AQ84">
            <v>684084.73</v>
          </cell>
          <cell r="AR84">
            <v>614222.05000000005</v>
          </cell>
          <cell r="AS84">
            <v>745766.08</v>
          </cell>
          <cell r="AT84">
            <v>460294.64</v>
          </cell>
          <cell r="AU84">
            <v>659254.64</v>
          </cell>
          <cell r="AV84">
            <v>356943.99</v>
          </cell>
          <cell r="AW84">
            <v>0</v>
          </cell>
          <cell r="AX84">
            <v>0</v>
          </cell>
        </row>
        <row r="85">
          <cell r="C85">
            <v>2969063.3000000003</v>
          </cell>
          <cell r="D85">
            <v>3077595.8800000004</v>
          </cell>
          <cell r="E85">
            <v>3922074.6999999997</v>
          </cell>
          <cell r="F85">
            <v>4108114.65</v>
          </cell>
          <cell r="G85">
            <v>4038573.62</v>
          </cell>
          <cell r="H85">
            <v>4250280.37</v>
          </cell>
          <cell r="I85">
            <v>4730389.8</v>
          </cell>
          <cell r="J85">
            <v>4498811.09</v>
          </cell>
          <cell r="K85">
            <v>4640195.9400000004</v>
          </cell>
          <cell r="L85">
            <v>4819040.8500000006</v>
          </cell>
          <cell r="M85">
            <v>4430165.22</v>
          </cell>
          <cell r="N85">
            <v>4642169.4800000004</v>
          </cell>
          <cell r="O85">
            <v>4263867.5699999994</v>
          </cell>
          <cell r="P85">
            <v>4953212.5600000005</v>
          </cell>
          <cell r="Q85">
            <v>6320684.04</v>
          </cell>
          <cell r="R85">
            <v>7297365.1200000001</v>
          </cell>
          <cell r="S85">
            <v>7160874.5300000003</v>
          </cell>
          <cell r="T85">
            <v>6227367.0099999998</v>
          </cell>
          <cell r="U85">
            <v>6928448.7600000007</v>
          </cell>
          <cell r="V85">
            <v>6662664.1699999999</v>
          </cell>
          <cell r="W85">
            <v>7458994.8000000007</v>
          </cell>
          <cell r="X85">
            <v>6640647.8999999994</v>
          </cell>
          <cell r="Y85">
            <v>7011209.4900000002</v>
          </cell>
          <cell r="Z85">
            <v>6768645.4999999991</v>
          </cell>
          <cell r="AA85">
            <v>6510664.5700000003</v>
          </cell>
          <cell r="AB85">
            <v>7034507.8300000001</v>
          </cell>
          <cell r="AC85">
            <v>8844756.9700000007</v>
          </cell>
          <cell r="AD85">
            <v>9044944.1400000006</v>
          </cell>
          <cell r="AE85">
            <v>8498339.9800000004</v>
          </cell>
          <cell r="AF85">
            <v>9040483.1400000006</v>
          </cell>
          <cell r="AG85">
            <v>8890217.9299999997</v>
          </cell>
          <cell r="AH85">
            <v>8798951.2800000012</v>
          </cell>
          <cell r="AI85">
            <v>9227089.7400000002</v>
          </cell>
          <cell r="AJ85">
            <v>9021545.8200000003</v>
          </cell>
          <cell r="AK85">
            <v>8709254.6400000006</v>
          </cell>
          <cell r="AL85">
            <v>7545910.0299999993</v>
          </cell>
          <cell r="AM85">
            <v>7301009.3399999989</v>
          </cell>
          <cell r="AN85">
            <v>8167940.3600000013</v>
          </cell>
          <cell r="AO85">
            <v>10227384.600000001</v>
          </cell>
          <cell r="AP85">
            <v>10728863.57</v>
          </cell>
          <cell r="AQ85">
            <v>9743279.7699999996</v>
          </cell>
          <cell r="AR85">
            <v>8553640.4500000011</v>
          </cell>
          <cell r="AS85">
            <v>8603300.3599999994</v>
          </cell>
          <cell r="AT85">
            <v>8471405.5</v>
          </cell>
          <cell r="AU85">
            <v>7288329.0299999993</v>
          </cell>
          <cell r="AV85">
            <v>7486764.9800000004</v>
          </cell>
          <cell r="AW85">
            <v>6194274.6399999997</v>
          </cell>
          <cell r="AX85">
            <v>3212900.3</v>
          </cell>
        </row>
        <row r="86">
          <cell r="C86">
            <v>3.3150959741883722E-2</v>
          </cell>
          <cell r="D86">
            <v>3.1591451347774836E-2</v>
          </cell>
          <cell r="E86">
            <v>3.7355784868521806E-2</v>
          </cell>
          <cell r="F86">
            <v>3.620944087522638E-2</v>
          </cell>
          <cell r="G86">
            <v>3.325427766785638E-2</v>
          </cell>
          <cell r="H86">
            <v>3.2758398436789599E-2</v>
          </cell>
          <cell r="I86">
            <v>3.4077554917333643E-2</v>
          </cell>
          <cell r="J86">
            <v>3.0492689476105898E-2</v>
          </cell>
          <cell r="K86">
            <v>2.9453863931324171E-2</v>
          </cell>
          <cell r="L86">
            <v>2.8761647986122518E-2</v>
          </cell>
          <cell r="M86">
            <v>2.4929913491645993E-2</v>
          </cell>
          <cell r="N86">
            <v>2.4584762036043404E-2</v>
          </cell>
          <cell r="O86">
            <v>2.1242490909734613E-2</v>
          </cell>
          <cell r="P86">
            <v>2.326622218816338E-2</v>
          </cell>
          <cell r="Q86">
            <v>2.8089565920199577E-2</v>
          </cell>
          <cell r="R86">
            <v>3.0640489507940922E-2</v>
          </cell>
          <cell r="S86">
            <v>2.8521617065714974E-2</v>
          </cell>
          <cell r="T86">
            <v>2.3502692462184727E-2</v>
          </cell>
          <cell r="U86">
            <v>2.4729180022702097E-2</v>
          </cell>
          <cell r="V86">
            <v>2.2572890463300344E-2</v>
          </cell>
          <cell r="W86">
            <v>2.392588541253414E-2</v>
          </cell>
          <cell r="X86">
            <v>2.0284193735540631E-2</v>
          </cell>
          <cell r="Y86">
            <v>2.0366878646646186E-2</v>
          </cell>
          <cell r="Z86">
            <v>1.8737573632556306E-2</v>
          </cell>
          <cell r="AA86">
            <v>1.718269227402499E-2</v>
          </cell>
          <cell r="AB86">
            <v>1.7677571065711117E-2</v>
          </cell>
          <cell r="AC86">
            <v>2.1289841556040051E-2</v>
          </cell>
          <cell r="AD86">
            <v>2.0877736963376515E-2</v>
          </cell>
          <cell r="AE86">
            <v>1.8819734815017062E-2</v>
          </cell>
          <cell r="AF86">
            <v>1.9236812927945109E-2</v>
          </cell>
          <cell r="AG86">
            <v>1.8208486375840462E-2</v>
          </cell>
          <cell r="AH86">
            <v>1.7331122790344048E-2</v>
          </cell>
          <cell r="AI86">
            <v>1.7477826583830652E-2</v>
          </cell>
          <cell r="AJ86">
            <v>1.646305959902206E-2</v>
          </cell>
          <cell r="AK86">
            <v>1.531112408529217E-2</v>
          </cell>
          <cell r="AL86">
            <v>1.2813388063122107E-2</v>
          </cell>
          <cell r="AM86">
            <v>1.1949911929972442E-2</v>
          </cell>
          <cell r="AN86">
            <v>1.2831868357681027E-2</v>
          </cell>
          <cell r="AO86">
            <v>1.5592014966225604E-2</v>
          </cell>
          <cell r="AP86">
            <v>1.5890657199556193E-2</v>
          </cell>
          <cell r="AQ86">
            <v>1.4013085525967606E-2</v>
          </cell>
          <cell r="AR86">
            <v>1.1970855639207103E-2</v>
          </cell>
          <cell r="AS86">
            <v>1.171154132529598E-2</v>
          </cell>
          <cell r="AT86">
            <v>1.1236086530991852E-2</v>
          </cell>
          <cell r="AU86">
            <v>9.4300963247743418E-3</v>
          </cell>
          <cell r="AV86">
            <v>9.4403943254419403E-3</v>
          </cell>
          <cell r="AW86">
            <v>7.6137462391867245E-3</v>
          </cell>
          <cell r="AX86">
            <v>3.8637488129945122E-3</v>
          </cell>
        </row>
        <row r="88">
          <cell r="C88">
            <v>8474725.6557910349</v>
          </cell>
          <cell r="D88">
            <v>8474725.6557910349</v>
          </cell>
          <cell r="E88">
            <v>8474725.6557910349</v>
          </cell>
          <cell r="F88">
            <v>8474725.6557910349</v>
          </cell>
          <cell r="G88">
            <v>8474725.6557910349</v>
          </cell>
          <cell r="H88">
            <v>8474725.6557910349</v>
          </cell>
          <cell r="I88">
            <v>8474725.6557910349</v>
          </cell>
          <cell r="J88">
            <v>8474725.6557910349</v>
          </cell>
          <cell r="K88">
            <v>8474725.6557910349</v>
          </cell>
          <cell r="L88">
            <v>8474725.6557910349</v>
          </cell>
          <cell r="M88">
            <v>8474725.6557910349</v>
          </cell>
          <cell r="N88">
            <v>8474725.6557910349</v>
          </cell>
          <cell r="O88">
            <v>8474725.6557910349</v>
          </cell>
          <cell r="P88">
            <v>8474725.6557910349</v>
          </cell>
          <cell r="Q88">
            <v>8474725.6557910349</v>
          </cell>
          <cell r="R88">
            <v>8474725.6557910349</v>
          </cell>
          <cell r="S88">
            <v>8787391.2608999982</v>
          </cell>
          <cell r="T88">
            <v>9273739.4109500013</v>
          </cell>
          <cell r="U88">
            <v>9806055.2908500005</v>
          </cell>
          <cell r="V88">
            <v>10330677.248850001</v>
          </cell>
          <cell r="W88">
            <v>10911396.318199998</v>
          </cell>
          <cell r="X88">
            <v>11458314.76125</v>
          </cell>
          <cell r="Y88">
            <v>12048597.942150002</v>
          </cell>
          <cell r="Z88">
            <v>12643184.072050001</v>
          </cell>
          <cell r="AA88">
            <v>13261790.19655</v>
          </cell>
          <cell r="AB88">
            <v>13927692.505650003</v>
          </cell>
          <cell r="AC88">
            <v>14540572.9364</v>
          </cell>
          <cell r="AD88">
            <v>15163187.727450002</v>
          </cell>
          <cell r="AE88">
            <v>15804786.954950001</v>
          </cell>
          <cell r="AF88">
            <v>16448510.004500002</v>
          </cell>
          <cell r="AG88">
            <v>17088604.792700004</v>
          </cell>
          <cell r="AH88">
            <v>17769379.31405</v>
          </cell>
          <cell r="AI88">
            <v>18477591.555850007</v>
          </cell>
          <cell r="AJ88">
            <v>19179551.759549998</v>
          </cell>
          <cell r="AK88">
            <v>19908656.653943077</v>
          </cell>
          <cell r="AL88">
            <v>20611788.993585497</v>
          </cell>
          <cell r="AM88">
            <v>21383866.960481383</v>
          </cell>
          <cell r="AN88">
            <v>22278744.188400004</v>
          </cell>
          <cell r="AO88">
            <v>22957806.401250005</v>
          </cell>
          <cell r="AP88">
            <v>23630880.726600006</v>
          </cell>
          <cell r="AQ88">
            <v>24335453.552900005</v>
          </cell>
          <cell r="AR88">
            <v>25008856.908229288</v>
          </cell>
          <cell r="AS88">
            <v>25711006.283145234</v>
          </cell>
          <cell r="AT88">
            <v>26388119.358300004</v>
          </cell>
          <cell r="AU88">
            <v>27050785.831300005</v>
          </cell>
          <cell r="AV88">
            <v>27756973.413050003</v>
          </cell>
          <cell r="AW88">
            <v>28474762.040816039</v>
          </cell>
          <cell r="AX88">
            <v>27025374.785963941</v>
          </cell>
        </row>
        <row r="90">
          <cell r="C90">
            <v>89561910.820000008</v>
          </cell>
          <cell r="D90">
            <v>8474725.6557910349</v>
          </cell>
          <cell r="E90">
            <v>8474725.6557910349</v>
          </cell>
          <cell r="F90">
            <v>8474725.6557910349</v>
          </cell>
          <cell r="G90">
            <v>8474725.6557910349</v>
          </cell>
          <cell r="H90">
            <v>8474725.6557910349</v>
          </cell>
          <cell r="I90">
            <v>8474725.6557910349</v>
          </cell>
          <cell r="J90">
            <v>8474725.6557910349</v>
          </cell>
          <cell r="K90">
            <v>8474725.6557910349</v>
          </cell>
          <cell r="L90">
            <v>8474725.6557910349</v>
          </cell>
          <cell r="M90">
            <v>8474725.6557910349</v>
          </cell>
          <cell r="N90">
            <v>8474725.6557910349</v>
          </cell>
          <cell r="O90">
            <v>8474725.6557910349</v>
          </cell>
          <cell r="P90">
            <v>8474725.6557910349</v>
          </cell>
          <cell r="Q90">
            <v>8474725.6557910349</v>
          </cell>
          <cell r="R90">
            <v>8474725.6557910349</v>
          </cell>
          <cell r="S90">
            <v>8787391.2599999905</v>
          </cell>
          <cell r="T90">
            <v>9273739.4099999964</v>
          </cell>
          <cell r="U90">
            <v>9806055.2900000215</v>
          </cell>
          <cell r="V90">
            <v>10330677.248850001</v>
          </cell>
          <cell r="W90">
            <v>10911396.318199998</v>
          </cell>
          <cell r="X90">
            <v>11458314.75999999</v>
          </cell>
          <cell r="Y90">
            <v>12048597.939999998</v>
          </cell>
          <cell r="Z90">
            <v>12643184.069999993</v>
          </cell>
          <cell r="AA90">
            <v>13261790.19655</v>
          </cell>
          <cell r="AB90">
            <v>13927692.505650003</v>
          </cell>
          <cell r="AC90">
            <v>14540572.9364</v>
          </cell>
          <cell r="AD90">
            <v>15163187.727450002</v>
          </cell>
          <cell r="AE90">
            <v>15804786.949999988</v>
          </cell>
          <cell r="AF90">
            <v>16448510</v>
          </cell>
          <cell r="AG90">
            <v>17088604.790000021</v>
          </cell>
          <cell r="AH90">
            <v>17769379.310000002</v>
          </cell>
          <cell r="AI90">
            <v>18477591.555850007</v>
          </cell>
          <cell r="AJ90">
            <v>19179551.759549998</v>
          </cell>
          <cell r="AK90">
            <v>19908656.651645184</v>
          </cell>
          <cell r="AL90">
            <v>20611788.99000001</v>
          </cell>
          <cell r="AM90">
            <v>21383866.960000038</v>
          </cell>
          <cell r="AN90">
            <v>22278744.188400004</v>
          </cell>
          <cell r="AO90">
            <v>22957806.400000095</v>
          </cell>
          <cell r="AP90">
            <v>23630880.726600006</v>
          </cell>
          <cell r="AQ90">
            <v>24335453.550000072</v>
          </cell>
          <cell r="AR90">
            <v>25008856.906551003</v>
          </cell>
          <cell r="AS90">
            <v>25711006.27843523</v>
          </cell>
          <cell r="AT90">
            <v>26388119.358300004</v>
          </cell>
          <cell r="AU90">
            <v>27050785.830000043</v>
          </cell>
          <cell r="AV90">
            <v>26482852.389999986</v>
          </cell>
          <cell r="AW90">
            <v>23621998.789356947</v>
          </cell>
          <cell r="AX90">
            <v>20945441.834152818</v>
          </cell>
        </row>
        <row r="93">
          <cell r="C93">
            <v>-2118681.41</v>
          </cell>
          <cell r="D93">
            <v>2118681.41</v>
          </cell>
          <cell r="E93">
            <v>2118681.41</v>
          </cell>
          <cell r="F93">
            <v>2118681.41</v>
          </cell>
          <cell r="G93">
            <v>2118681.41</v>
          </cell>
          <cell r="H93">
            <v>2118681.41</v>
          </cell>
          <cell r="I93">
            <v>2118681.41</v>
          </cell>
          <cell r="J93">
            <v>2118681.41</v>
          </cell>
          <cell r="K93">
            <v>2118681.41</v>
          </cell>
          <cell r="L93">
            <v>2118681.41</v>
          </cell>
          <cell r="M93">
            <v>2118681.41</v>
          </cell>
          <cell r="N93">
            <v>2118681.41</v>
          </cell>
          <cell r="O93">
            <v>2118681.41</v>
          </cell>
          <cell r="P93">
            <v>2118681.41</v>
          </cell>
          <cell r="Q93">
            <v>2118681.41</v>
          </cell>
          <cell r="R93">
            <v>2118681.41</v>
          </cell>
          <cell r="S93">
            <v>2118681.41</v>
          </cell>
          <cell r="T93">
            <v>2118681.41</v>
          </cell>
          <cell r="U93">
            <v>2118681.41</v>
          </cell>
          <cell r="V93">
            <v>2118681.41</v>
          </cell>
          <cell r="W93">
            <v>2118681.41</v>
          </cell>
          <cell r="X93">
            <v>2118681.41</v>
          </cell>
          <cell r="Y93">
            <v>2118681.41</v>
          </cell>
          <cell r="Z93">
            <v>2118681.41</v>
          </cell>
          <cell r="AA93">
            <v>2118681.41</v>
          </cell>
          <cell r="AB93">
            <v>2118681.41</v>
          </cell>
          <cell r="AC93">
            <v>2118681.41</v>
          </cell>
          <cell r="AD93">
            <v>2118681.41</v>
          </cell>
          <cell r="AE93">
            <v>2118681.41</v>
          </cell>
          <cell r="AF93">
            <v>2118681.41</v>
          </cell>
          <cell r="AG93">
            <v>2118681.41</v>
          </cell>
          <cell r="AH93">
            <v>2118681.41</v>
          </cell>
          <cell r="AI93">
            <v>2118681.41</v>
          </cell>
          <cell r="AJ93">
            <v>2118681.41</v>
          </cell>
          <cell r="AK93">
            <v>2118681.41</v>
          </cell>
          <cell r="AL93">
            <v>2118681.41</v>
          </cell>
          <cell r="AM93">
            <v>2118681.41</v>
          </cell>
          <cell r="AN93">
            <v>2118681.41</v>
          </cell>
          <cell r="AO93">
            <v>2118681.41</v>
          </cell>
          <cell r="AP93">
            <v>2118681.41</v>
          </cell>
          <cell r="AQ93">
            <v>2118681.41</v>
          </cell>
          <cell r="AR93">
            <v>2118681.41</v>
          </cell>
          <cell r="AS93">
            <v>2118681.41</v>
          </cell>
          <cell r="AT93">
            <v>2118681.41</v>
          </cell>
          <cell r="AU93">
            <v>2118681.41</v>
          </cell>
          <cell r="AV93">
            <v>2118681.41</v>
          </cell>
          <cell r="AW93">
            <v>2120004.83</v>
          </cell>
          <cell r="AX93">
            <v>2119474.67</v>
          </cell>
        </row>
        <row r="94">
          <cell r="C94">
            <v>2118681.41</v>
          </cell>
          <cell r="D94">
            <v>80.36</v>
          </cell>
          <cell r="E94">
            <v>95.5</v>
          </cell>
          <cell r="F94">
            <v>149.33000000000001</v>
          </cell>
          <cell r="G94">
            <v>150.38</v>
          </cell>
          <cell r="H94">
            <v>184.64</v>
          </cell>
          <cell r="I94">
            <v>184.58</v>
          </cell>
          <cell r="J94">
            <v>183.94</v>
          </cell>
          <cell r="K94">
            <v>205.23</v>
          </cell>
          <cell r="L94">
            <v>190.15</v>
          </cell>
          <cell r="M94">
            <v>215.56</v>
          </cell>
          <cell r="N94">
            <v>230.4</v>
          </cell>
          <cell r="O94">
            <v>248.1</v>
          </cell>
          <cell r="P94">
            <v>232.77</v>
          </cell>
          <cell r="Q94">
            <v>224.23</v>
          </cell>
          <cell r="R94">
            <v>198.87</v>
          </cell>
          <cell r="S94">
            <v>178.55</v>
          </cell>
          <cell r="T94">
            <v>145.06</v>
          </cell>
          <cell r="U94">
            <v>132.4</v>
          </cell>
          <cell r="V94">
            <v>145.80000000000001</v>
          </cell>
          <cell r="W94">
            <v>109.47</v>
          </cell>
          <cell r="X94">
            <v>151.56</v>
          </cell>
          <cell r="Y94">
            <v>188.4</v>
          </cell>
          <cell r="Z94">
            <v>240.02</v>
          </cell>
          <cell r="AA94">
            <v>274.33</v>
          </cell>
          <cell r="AB94">
            <v>267.44</v>
          </cell>
          <cell r="AC94">
            <v>295.55</v>
          </cell>
          <cell r="AD94">
            <v>310.69</v>
          </cell>
          <cell r="AE94">
            <v>321.19</v>
          </cell>
          <cell r="AF94">
            <v>370.7</v>
          </cell>
          <cell r="AG94">
            <v>385</v>
          </cell>
          <cell r="AH94">
            <v>447.46</v>
          </cell>
          <cell r="AI94">
            <v>395.48</v>
          </cell>
          <cell r="AJ94">
            <v>308.32</v>
          </cell>
          <cell r="AK94">
            <v>272.08999999999997</v>
          </cell>
          <cell r="AL94">
            <v>221.8</v>
          </cell>
          <cell r="AM94">
            <v>213.98</v>
          </cell>
          <cell r="AN94">
            <v>200.05</v>
          </cell>
          <cell r="AO94">
            <v>210.71</v>
          </cell>
          <cell r="AP94">
            <v>246.54</v>
          </cell>
          <cell r="AQ94">
            <v>282.07</v>
          </cell>
          <cell r="AR94">
            <v>364.27</v>
          </cell>
          <cell r="AS94">
            <v>407.36</v>
          </cell>
          <cell r="AT94">
            <v>538.72</v>
          </cell>
          <cell r="AU94">
            <v>710.51</v>
          </cell>
          <cell r="AV94">
            <v>961.49</v>
          </cell>
          <cell r="AW94">
            <v>1323.42</v>
          </cell>
          <cell r="AX94">
            <v>793.26</v>
          </cell>
        </row>
        <row r="95">
          <cell r="C95">
            <v>0</v>
          </cell>
          <cell r="D95">
            <v>2118681.4139477587</v>
          </cell>
          <cell r="E95">
            <v>2118681.4139477587</v>
          </cell>
          <cell r="F95">
            <v>2118681.4139477587</v>
          </cell>
          <cell r="G95">
            <v>2118681.4139477587</v>
          </cell>
          <cell r="H95">
            <v>2118681.4139477587</v>
          </cell>
          <cell r="I95">
            <v>2118681.4139477587</v>
          </cell>
          <cell r="J95">
            <v>2118681.4139477587</v>
          </cell>
          <cell r="K95">
            <v>2118681.4139477587</v>
          </cell>
          <cell r="L95">
            <v>2118681.4139477587</v>
          </cell>
          <cell r="M95">
            <v>2118681.4139477587</v>
          </cell>
          <cell r="N95">
            <v>2118681.4139477587</v>
          </cell>
          <cell r="O95">
            <v>2118681.4139477587</v>
          </cell>
          <cell r="P95">
            <v>2118681.4139477587</v>
          </cell>
          <cell r="Q95">
            <v>2118681.4139477587</v>
          </cell>
          <cell r="R95">
            <v>2118681.4139477587</v>
          </cell>
          <cell r="S95">
            <v>2118681.4139477587</v>
          </cell>
          <cell r="T95">
            <v>2118681.4139477587</v>
          </cell>
          <cell r="U95">
            <v>2118681.4139477587</v>
          </cell>
          <cell r="V95">
            <v>2118681.4139477587</v>
          </cell>
          <cell r="W95">
            <v>2118681.4139477587</v>
          </cell>
          <cell r="X95">
            <v>2118681.4139477587</v>
          </cell>
          <cell r="Y95">
            <v>2118681.4139477587</v>
          </cell>
          <cell r="Z95">
            <v>2118681.4139477587</v>
          </cell>
          <cell r="AA95">
            <v>2118681.4139477587</v>
          </cell>
          <cell r="AB95">
            <v>2118681.4139477587</v>
          </cell>
          <cell r="AC95">
            <v>2118681.4139477587</v>
          </cell>
          <cell r="AD95">
            <v>2118681.4139477587</v>
          </cell>
          <cell r="AE95">
            <v>2118681.4139477587</v>
          </cell>
          <cell r="AF95">
            <v>2118681.4139477587</v>
          </cell>
          <cell r="AG95">
            <v>2118681.4139477587</v>
          </cell>
          <cell r="AH95">
            <v>2118681.4139477587</v>
          </cell>
          <cell r="AI95">
            <v>2118681.4139477587</v>
          </cell>
          <cell r="AJ95">
            <v>2118681.4139477587</v>
          </cell>
          <cell r="AK95">
            <v>2118681.4139477587</v>
          </cell>
          <cell r="AL95">
            <v>2118681.4139477587</v>
          </cell>
          <cell r="AM95">
            <v>2118681.4139477587</v>
          </cell>
          <cell r="AN95">
            <v>2118681.4139477587</v>
          </cell>
          <cell r="AO95">
            <v>2118681.4139477587</v>
          </cell>
          <cell r="AP95">
            <v>2118681.4139477587</v>
          </cell>
          <cell r="AQ95">
            <v>2118681.4139477587</v>
          </cell>
          <cell r="AR95">
            <v>2118681.4139477587</v>
          </cell>
          <cell r="AS95">
            <v>2118681.4139477587</v>
          </cell>
          <cell r="AT95">
            <v>2118681.4139477587</v>
          </cell>
          <cell r="AU95">
            <v>2118681.4139477587</v>
          </cell>
          <cell r="AV95">
            <v>2118681.4139477587</v>
          </cell>
          <cell r="AW95">
            <v>2118681.4139477587</v>
          </cell>
          <cell r="AX95">
            <v>2118681.4139477587</v>
          </cell>
        </row>
      </sheetData>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r"/>
      <sheetName val="May"/>
      <sheetName val="Jun"/>
      <sheetName val="Jul"/>
      <sheetName val="Aug"/>
      <sheetName val="Sep"/>
      <sheetName val="Oct"/>
      <sheetName val="Nov"/>
      <sheetName val="Dec"/>
      <sheetName val="Se"/>
      <sheetName val="S"/>
      <sheetName val=""/>
      <sheetName val="O"/>
      <sheetName val="No"/>
      <sheetName val="N"/>
      <sheetName val="d"/>
      <sheetName val="de"/>
    </sheetNames>
    <sheetDataSet>
      <sheetData sheetId="0" refreshError="1"/>
      <sheetData sheetId="1" refreshError="1">
        <row r="20">
          <cell r="B20">
            <v>813564629.74000001</v>
          </cell>
        </row>
      </sheetData>
      <sheetData sheetId="2" refreshError="1">
        <row r="20">
          <cell r="B20">
            <v>793056383.2299999</v>
          </cell>
        </row>
      </sheetData>
      <sheetData sheetId="3" refreshError="1">
        <row r="20">
          <cell r="B20">
            <v>772879595.17999995</v>
          </cell>
        </row>
      </sheetData>
      <sheetData sheetId="4" refreshError="1">
        <row r="20">
          <cell r="B20">
            <v>753946267.38</v>
          </cell>
        </row>
      </sheetData>
      <sheetData sheetId="5" refreshError="1">
        <row r="20">
          <cell r="B20">
            <v>734600179.51999998</v>
          </cell>
        </row>
      </sheetData>
      <sheetData sheetId="6" refreshError="1">
        <row r="20">
          <cell r="B20">
            <v>714538768.80999994</v>
          </cell>
        </row>
      </sheetData>
      <sheetData sheetId="7" refreshError="1">
        <row r="20">
          <cell r="B20">
            <v>695298672.94000006</v>
          </cell>
        </row>
      </sheetData>
      <sheetData sheetId="8" refreshError="1">
        <row r="20">
          <cell r="B20">
            <v>675168020.76000011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No"/>
      <sheetName val="Ja"/>
      <sheetName val="J"/>
      <sheetName val=""/>
      <sheetName val="e"/>
      <sheetName val="ef"/>
      <sheetName val="efb"/>
      <sheetName val="f"/>
      <sheetName val="fe"/>
      <sheetName val="m"/>
      <sheetName val="ma"/>
      <sheetName val="a"/>
      <sheetName val="ap"/>
      <sheetName val="#RE"/>
      <sheetName val="#R"/>
      <sheetName val="#"/>
      <sheetName val="Mr"/>
      <sheetName val="r"/>
      <sheetName val="Au"/>
      <sheetName val="s"/>
      <sheetName val="se"/>
      <sheetName val="Ag"/>
      <sheetName val="g"/>
      <sheetName val="og"/>
      <sheetName val="ocg"/>
      <sheetName val="ct"/>
      <sheetName val="t"/>
      <sheetName val="N"/>
      <sheetName val="D"/>
      <sheetName val="De"/>
    </sheetNames>
    <sheetDataSet>
      <sheetData sheetId="0" refreshError="1">
        <row r="20">
          <cell r="B20">
            <v>655937325.75</v>
          </cell>
        </row>
      </sheetData>
      <sheetData sheetId="1" refreshError="1">
        <row r="20">
          <cell r="B20">
            <v>636535548.24000001</v>
          </cell>
        </row>
      </sheetData>
      <sheetData sheetId="2" refreshError="1">
        <row r="20">
          <cell r="B20">
            <v>610967627.44000006</v>
          </cell>
        </row>
      </sheetData>
      <sheetData sheetId="3" refreshError="1">
        <row r="20">
          <cell r="B20">
            <v>588908256.96000004</v>
          </cell>
        </row>
      </sheetData>
      <sheetData sheetId="4" refreshError="1">
        <row r="20">
          <cell r="B20">
            <v>568818761.53999996</v>
          </cell>
        </row>
      </sheetData>
      <sheetData sheetId="5" refreshError="1">
        <row r="20">
          <cell r="B20">
            <v>547987193.13</v>
          </cell>
        </row>
      </sheetData>
      <sheetData sheetId="6" refreshError="1">
        <row r="20">
          <cell r="B20">
            <v>527931187.31</v>
          </cell>
        </row>
      </sheetData>
      <sheetData sheetId="7" refreshError="1">
        <row r="20">
          <cell r="B20">
            <v>507696551.82999998</v>
          </cell>
        </row>
      </sheetData>
      <sheetData sheetId="8" refreshError="1">
        <row r="20">
          <cell r="B20">
            <v>488245851.22000003</v>
          </cell>
        </row>
      </sheetData>
      <sheetData sheetId="9" refreshError="1">
        <row r="20">
          <cell r="B20">
            <v>469957428.69999999</v>
          </cell>
        </row>
      </sheetData>
      <sheetData sheetId="10" refreshError="1">
        <row r="20">
          <cell r="B20">
            <v>451565341.56999999</v>
          </cell>
        </row>
      </sheetData>
      <sheetData sheetId="11" refreshError="1">
        <row r="20">
          <cell r="B20">
            <v>433233935.06999999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efreshError="1">
        <row r="20">
          <cell r="B20">
            <v>415444941.03999996</v>
          </cell>
        </row>
      </sheetData>
      <sheetData sheetId="1" refreshError="1">
        <row r="20">
          <cell r="B20">
            <v>397934071.59000003</v>
          </cell>
        </row>
      </sheetData>
      <sheetData sheetId="2" refreshError="1">
        <row r="20">
          <cell r="B20">
            <v>378908291.32999998</v>
          </cell>
        </row>
      </sheetData>
      <sheetData sheetId="3" refreshError="1">
        <row r="20">
          <cell r="B20">
            <v>361233830.63</v>
          </cell>
        </row>
      </sheetData>
      <sheetData sheetId="4" refreshError="1">
        <row r="20">
          <cell r="B20">
            <v>344245655.49000001</v>
          </cell>
        </row>
      </sheetData>
      <sheetData sheetId="5" refreshError="1">
        <row r="20">
          <cell r="B20">
            <v>327380421.75</v>
          </cell>
        </row>
      </sheetData>
      <sheetData sheetId="6" refreshError="1">
        <row r="20">
          <cell r="B20">
            <v>311754180.51999998</v>
          </cell>
        </row>
      </sheetData>
      <sheetData sheetId="7" refreshError="1">
        <row r="20">
          <cell r="B20">
            <v>295162207.11000001</v>
          </cell>
        </row>
      </sheetData>
      <sheetData sheetId="8" refreshError="1">
        <row r="20">
          <cell r="B20">
            <v>280173008.31</v>
          </cell>
        </row>
      </sheetData>
      <sheetData sheetId="9" refreshError="1">
        <row r="20">
          <cell r="B20">
            <v>264963983.17000002</v>
          </cell>
        </row>
      </sheetData>
      <sheetData sheetId="10" refreshError="1">
        <row r="20">
          <cell r="B20">
            <v>251068321.73999995</v>
          </cell>
        </row>
      </sheetData>
      <sheetData sheetId="11" refreshError="1">
        <row r="20">
          <cell r="B20">
            <v>238160853.08000001</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efreshError="1">
        <row r="20">
          <cell r="B20">
            <v>225018929.02000001</v>
          </cell>
        </row>
      </sheetData>
      <sheetData sheetId="1">
        <row r="20">
          <cell r="B20">
            <v>212892859.00999999</v>
          </cell>
        </row>
      </sheetData>
      <sheetData sheetId="2">
        <row r="20">
          <cell r="B20">
            <v>200723520.98999998</v>
          </cell>
        </row>
      </sheetData>
      <sheetData sheetId="3">
        <row r="20">
          <cell r="B20">
            <v>188823038.97</v>
          </cell>
        </row>
      </sheetData>
      <sheetData sheetId="4">
        <row r="20">
          <cell r="B20">
            <v>177704797.14999998</v>
          </cell>
        </row>
      </sheetData>
      <sheetData sheetId="5">
        <row r="20">
          <cell r="B20">
            <v>167550929.35999998</v>
          </cell>
        </row>
      </sheetData>
      <sheetData sheetId="6">
        <row r="20">
          <cell r="B20">
            <v>157541161.69</v>
          </cell>
        </row>
      </sheetData>
      <sheetData sheetId="7">
        <row r="20">
          <cell r="B20">
            <v>147537366.08000001</v>
          </cell>
        </row>
      </sheetData>
      <sheetData sheetId="8">
        <row r="20">
          <cell r="B20">
            <v>138812476.75999999</v>
          </cell>
        </row>
      </sheetData>
      <sheetData sheetId="9">
        <row r="20">
          <cell r="B20">
            <v>129746281.03999999</v>
          </cell>
        </row>
      </sheetData>
      <sheetData sheetId="10">
        <row r="20">
          <cell r="B20">
            <v>121445236.62</v>
          </cell>
        </row>
      </sheetData>
      <sheetData sheetId="11">
        <row r="20">
          <cell r="B20">
            <v>113454241.51000001</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s>
    <sheetDataSet>
      <sheetData sheetId="0">
        <row r="20">
          <cell r="B20">
            <v>104992431.93000001</v>
          </cell>
        </row>
      </sheetData>
      <sheetData sheetId="1">
        <row r="20">
          <cell r="B20">
            <v>97418629.050000012</v>
          </cell>
        </row>
      </sheetData>
      <sheetData sheetId="2">
        <row r="20">
          <cell r="B20">
            <v>89561910.819999993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
      <sheetName val="Dec"/>
    </sheetNames>
    <sheetDataSet>
      <sheetData sheetId="0" refreshError="1"/>
      <sheetData sheetId="1" refreshError="1">
        <row r="131">
          <cell r="B131">
            <v>865410585.15999997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3B"/>
    </sheetNames>
    <sheetDataSet>
      <sheetData sheetId="0" refreshError="1">
        <row r="4">
          <cell r="C4">
            <v>39355</v>
          </cell>
          <cell r="D4">
            <v>39325</v>
          </cell>
          <cell r="E4">
            <v>39294</v>
          </cell>
          <cell r="F4">
            <v>39263</v>
          </cell>
          <cell r="G4">
            <v>39233</v>
          </cell>
          <cell r="H4">
            <v>39202</v>
          </cell>
          <cell r="I4">
            <v>39172</v>
          </cell>
          <cell r="J4">
            <v>39141</v>
          </cell>
          <cell r="K4">
            <v>39113</v>
          </cell>
          <cell r="L4">
            <v>39082</v>
          </cell>
          <cell r="M4">
            <v>39051</v>
          </cell>
          <cell r="N4">
            <v>39021</v>
          </cell>
          <cell r="O4">
            <v>38990</v>
          </cell>
          <cell r="P4">
            <v>38960</v>
          </cell>
          <cell r="Q4">
            <v>38929</v>
          </cell>
          <cell r="R4">
            <v>38898</v>
          </cell>
          <cell r="S4">
            <v>38868</v>
          </cell>
          <cell r="T4">
            <v>38837</v>
          </cell>
          <cell r="U4">
            <v>38807</v>
          </cell>
          <cell r="V4">
            <v>38776</v>
          </cell>
          <cell r="W4">
            <v>38748</v>
          </cell>
          <cell r="X4">
            <v>38717</v>
          </cell>
          <cell r="Y4">
            <v>38686</v>
          </cell>
          <cell r="Z4">
            <v>38656</v>
          </cell>
          <cell r="AA4">
            <v>38625</v>
          </cell>
          <cell r="AB4">
            <v>38595</v>
          </cell>
          <cell r="AC4">
            <v>38564</v>
          </cell>
          <cell r="AD4">
            <v>38533</v>
          </cell>
          <cell r="AE4">
            <v>38503</v>
          </cell>
          <cell r="AF4">
            <v>38472</v>
          </cell>
          <cell r="AG4">
            <v>38442</v>
          </cell>
          <cell r="AH4">
            <v>38411</v>
          </cell>
          <cell r="AI4">
            <v>38383</v>
          </cell>
          <cell r="AJ4">
            <v>38352</v>
          </cell>
          <cell r="AK4">
            <v>38321</v>
          </cell>
          <cell r="AL4">
            <v>38291</v>
          </cell>
          <cell r="AM4">
            <v>38260</v>
          </cell>
          <cell r="AN4">
            <v>38230</v>
          </cell>
          <cell r="AO4">
            <v>38199</v>
          </cell>
          <cell r="AP4">
            <v>38168</v>
          </cell>
          <cell r="AQ4">
            <v>38138</v>
          </cell>
          <cell r="AR4">
            <v>38107</v>
          </cell>
          <cell r="AS4">
            <v>38077</v>
          </cell>
          <cell r="AT4">
            <v>38046</v>
          </cell>
          <cell r="AU4">
            <v>38017</v>
          </cell>
          <cell r="AV4">
            <v>37986</v>
          </cell>
          <cell r="AW4">
            <v>37955</v>
          </cell>
        </row>
        <row r="5">
          <cell r="C5">
            <v>913100000</v>
          </cell>
          <cell r="D5">
            <v>913100000</v>
          </cell>
          <cell r="E5">
            <v>913100000</v>
          </cell>
          <cell r="F5">
            <v>913100000</v>
          </cell>
          <cell r="G5">
            <v>913100000</v>
          </cell>
          <cell r="H5">
            <v>913100000</v>
          </cell>
          <cell r="I5">
            <v>913100000</v>
          </cell>
          <cell r="J5">
            <v>913100000</v>
          </cell>
          <cell r="K5">
            <v>913100000</v>
          </cell>
          <cell r="L5">
            <v>913100000</v>
          </cell>
          <cell r="M5">
            <v>913100000</v>
          </cell>
          <cell r="N5">
            <v>913100000</v>
          </cell>
          <cell r="O5">
            <v>913100000</v>
          </cell>
          <cell r="P5">
            <v>913100000</v>
          </cell>
          <cell r="Q5">
            <v>913100000</v>
          </cell>
          <cell r="R5">
            <v>913100000</v>
          </cell>
          <cell r="S5">
            <v>913100000</v>
          </cell>
          <cell r="T5">
            <v>913100000</v>
          </cell>
          <cell r="U5">
            <v>913100000</v>
          </cell>
          <cell r="V5">
            <v>913100000</v>
          </cell>
          <cell r="W5">
            <v>913100000</v>
          </cell>
          <cell r="X5">
            <v>913100000</v>
          </cell>
          <cell r="Y5">
            <v>913100000</v>
          </cell>
          <cell r="Z5">
            <v>913100000</v>
          </cell>
          <cell r="AA5">
            <v>913100000</v>
          </cell>
          <cell r="AB5">
            <v>913100000</v>
          </cell>
          <cell r="AC5">
            <v>913100000</v>
          </cell>
          <cell r="AD5">
            <v>913100000</v>
          </cell>
          <cell r="AE5">
            <v>913100000</v>
          </cell>
          <cell r="AF5">
            <v>913100000</v>
          </cell>
          <cell r="AG5">
            <v>913100000</v>
          </cell>
          <cell r="AH5">
            <v>913100000</v>
          </cell>
          <cell r="AI5">
            <v>913100000</v>
          </cell>
          <cell r="AJ5">
            <v>913100000</v>
          </cell>
          <cell r="AK5">
            <v>913100000</v>
          </cell>
          <cell r="AL5">
            <v>913100000</v>
          </cell>
          <cell r="AM5">
            <v>913100000</v>
          </cell>
          <cell r="AN5">
            <v>913100000</v>
          </cell>
          <cell r="AO5">
            <v>913100000</v>
          </cell>
          <cell r="AP5">
            <v>913100000</v>
          </cell>
          <cell r="AQ5">
            <v>913100000</v>
          </cell>
          <cell r="AR5">
            <v>913100000</v>
          </cell>
          <cell r="AS5">
            <v>913100000</v>
          </cell>
          <cell r="AT5">
            <v>913100000</v>
          </cell>
          <cell r="AU5">
            <v>913100000</v>
          </cell>
          <cell r="AV5">
            <v>913100000</v>
          </cell>
          <cell r="AW5">
            <v>913100000</v>
          </cell>
          <cell r="AX5">
            <v>47</v>
          </cell>
        </row>
        <row r="6">
          <cell r="C6">
            <v>85023444</v>
          </cell>
          <cell r="D6">
            <v>8125225.155700013</v>
          </cell>
          <cell r="E6">
            <v>8581790.3356999904</v>
          </cell>
          <cell r="F6">
            <v>8700382.3657000065</v>
          </cell>
          <cell r="G6">
            <v>8913490.3757000268</v>
          </cell>
          <cell r="H6">
            <v>9540610.0156999975</v>
          </cell>
          <cell r="I6">
            <v>10047172.045699984</v>
          </cell>
          <cell r="J6">
            <v>9246240.1656999886</v>
          </cell>
          <cell r="K6">
            <v>10605195.185699999</v>
          </cell>
          <cell r="L6">
            <v>9847286.3756999671</v>
          </cell>
          <cell r="M6">
            <v>10735941.075699985</v>
          </cell>
          <cell r="N6">
            <v>11768180.025700003</v>
          </cell>
          <cell r="O6">
            <v>11646322.085699975</v>
          </cell>
          <cell r="P6">
            <v>13080191.745700002</v>
          </cell>
          <cell r="Q6">
            <v>13197932.69569999</v>
          </cell>
          <cell r="R6">
            <v>13413298.795699984</v>
          </cell>
          <cell r="S6">
            <v>15342092.475699991</v>
          </cell>
          <cell r="T6">
            <v>14077290.015700012</v>
          </cell>
          <cell r="U6">
            <v>16823247.555700064</v>
          </cell>
          <cell r="V6">
            <v>14396233.335700035</v>
          </cell>
          <cell r="W6">
            <v>18251910</v>
          </cell>
          <cell r="X6">
            <v>15712260.575700045</v>
          </cell>
          <cell r="Y6">
            <v>16343366.00999999</v>
          </cell>
          <cell r="Z6">
            <v>16964379.716099977</v>
          </cell>
          <cell r="AA6">
            <v>17953895.285000026</v>
          </cell>
          <cell r="AB6">
            <v>20189951.92414999</v>
          </cell>
          <cell r="AC6">
            <v>18953402.964874983</v>
          </cell>
          <cell r="AD6">
            <v>20418345.299124956</v>
          </cell>
          <cell r="AE6">
            <v>19917925.964999974</v>
          </cell>
          <cell r="AF6">
            <v>19531589.810000002</v>
          </cell>
          <cell r="AG6">
            <v>23245373.685750008</v>
          </cell>
          <cell r="AH6">
            <v>19628271.172500014</v>
          </cell>
          <cell r="AI6">
            <v>21802874.902400017</v>
          </cell>
          <cell r="AJ6">
            <v>22257624.038900018</v>
          </cell>
          <cell r="AK6">
            <v>22392213.103649974</v>
          </cell>
          <cell r="AL6">
            <v>22542067.371274948</v>
          </cell>
          <cell r="AM6">
            <v>21985403.556225061</v>
          </cell>
          <cell r="AN6">
            <v>25822831.817625046</v>
          </cell>
          <cell r="AO6">
            <v>24584683.736875057</v>
          </cell>
          <cell r="AP6">
            <v>25575380.707499981</v>
          </cell>
          <cell r="AQ6">
            <v>24384732.987499952</v>
          </cell>
          <cell r="AR6">
            <v>28162458.577499986</v>
          </cell>
          <cell r="AS6">
            <v>30797834.250268888</v>
          </cell>
          <cell r="AT6">
            <v>25989232.529325835</v>
          </cell>
          <cell r="AU6">
            <v>26966856.998256672</v>
          </cell>
          <cell r="AV6">
            <v>23807112.01947429</v>
          </cell>
          <cell r="AW6">
            <v>36806454.03945525</v>
          </cell>
        </row>
        <row r="7">
          <cell r="C7">
            <v>-1.1255592107772827E-3</v>
          </cell>
          <cell r="D7">
            <v>85023443.803874433</v>
          </cell>
          <cell r="E7">
            <v>93148668.97387442</v>
          </cell>
          <cell r="F7">
            <v>101730459.32387443</v>
          </cell>
          <cell r="G7">
            <v>110430841.70387441</v>
          </cell>
          <cell r="H7">
            <v>119344332.09341522</v>
          </cell>
          <cell r="I7">
            <v>128884942.11341521</v>
          </cell>
          <cell r="J7">
            <v>138932114.16341525</v>
          </cell>
          <cell r="K7">
            <v>148178354.34341523</v>
          </cell>
          <cell r="L7">
            <v>158783549.53341523</v>
          </cell>
          <cell r="M7">
            <v>168630835.91341525</v>
          </cell>
          <cell r="N7">
            <v>179366777.00341523</v>
          </cell>
          <cell r="O7">
            <v>191134956.89341524</v>
          </cell>
          <cell r="P7">
            <v>202781279.34453526</v>
          </cell>
          <cell r="Q7">
            <v>215861471.30430001</v>
          </cell>
          <cell r="R7">
            <v>229059404.20430002</v>
          </cell>
          <cell r="S7">
            <v>242472702.52430001</v>
          </cell>
          <cell r="T7">
            <v>257814794.98429999</v>
          </cell>
          <cell r="U7">
            <v>271892085.44429994</v>
          </cell>
          <cell r="V7">
            <v>288715332.66429996</v>
          </cell>
          <cell r="W7">
            <v>303111566</v>
          </cell>
          <cell r="X7">
            <v>320363476.42429996</v>
          </cell>
          <cell r="Y7">
            <v>336075736.99000001</v>
          </cell>
          <cell r="Z7">
            <v>352419103.28390002</v>
          </cell>
          <cell r="AA7">
            <v>369383482.71499997</v>
          </cell>
          <cell r="AB7">
            <v>387337378.07585001</v>
          </cell>
          <cell r="AC7">
            <v>407527330.365125</v>
          </cell>
          <cell r="AD7">
            <v>426480731.70087504</v>
          </cell>
          <cell r="AE7">
            <v>446899077.03500003</v>
          </cell>
          <cell r="AF7">
            <v>466817003.19</v>
          </cell>
          <cell r="AG7">
            <v>486348593.31424999</v>
          </cell>
          <cell r="AH7">
            <v>509593966.82749999</v>
          </cell>
          <cell r="AI7">
            <v>529222238.09759998</v>
          </cell>
          <cell r="AJ7">
            <v>551025112.96109998</v>
          </cell>
          <cell r="AK7">
            <v>573282736.89635003</v>
          </cell>
          <cell r="AL7">
            <v>595674949.62872505</v>
          </cell>
          <cell r="AM7">
            <v>618217017.44377494</v>
          </cell>
          <cell r="AN7">
            <v>640202421.18237495</v>
          </cell>
          <cell r="AO7">
            <v>666025253.26312494</v>
          </cell>
          <cell r="AP7">
            <v>690609937.29250002</v>
          </cell>
          <cell r="AQ7">
            <v>716185318.01250005</v>
          </cell>
          <cell r="AR7">
            <v>740570051.42250001</v>
          </cell>
          <cell r="AS7">
            <v>768732509.74973106</v>
          </cell>
          <cell r="AT7">
            <v>799530344.47067416</v>
          </cell>
          <cell r="AU7">
            <v>825519577.00174332</v>
          </cell>
          <cell r="AV7">
            <v>852486434.08052576</v>
          </cell>
          <cell r="AW7">
            <v>876293545.96054471</v>
          </cell>
        </row>
        <row r="9">
          <cell r="C9">
            <v>215000000</v>
          </cell>
          <cell r="D9">
            <v>215000000</v>
          </cell>
          <cell r="E9">
            <v>215000000</v>
          </cell>
          <cell r="F9">
            <v>215000000</v>
          </cell>
          <cell r="G9">
            <v>215000000</v>
          </cell>
          <cell r="H9">
            <v>215000000</v>
          </cell>
          <cell r="I9">
            <v>215000000</v>
          </cell>
          <cell r="J9">
            <v>215000000</v>
          </cell>
          <cell r="K9">
            <v>215000000</v>
          </cell>
          <cell r="L9">
            <v>215000000</v>
          </cell>
          <cell r="M9">
            <v>215000000</v>
          </cell>
          <cell r="N9">
            <v>215000000</v>
          </cell>
          <cell r="O9">
            <v>215000000</v>
          </cell>
          <cell r="P9">
            <v>215000000</v>
          </cell>
          <cell r="Q9">
            <v>215000000</v>
          </cell>
          <cell r="R9">
            <v>215000000</v>
          </cell>
          <cell r="S9">
            <v>215000000</v>
          </cell>
          <cell r="T9">
            <v>215000000</v>
          </cell>
          <cell r="U9">
            <v>215000000</v>
          </cell>
          <cell r="V9">
            <v>215000000</v>
          </cell>
          <cell r="W9">
            <v>215000000</v>
          </cell>
          <cell r="X9">
            <v>215000000</v>
          </cell>
          <cell r="Y9">
            <v>215000000</v>
          </cell>
          <cell r="Z9">
            <v>215000000</v>
          </cell>
          <cell r="AA9">
            <v>215000000</v>
          </cell>
          <cell r="AB9">
            <v>215000000</v>
          </cell>
          <cell r="AC9">
            <v>215000000</v>
          </cell>
          <cell r="AD9">
            <v>215000000</v>
          </cell>
          <cell r="AE9">
            <v>215000000</v>
          </cell>
          <cell r="AF9">
            <v>215000000</v>
          </cell>
          <cell r="AG9">
            <v>215000000</v>
          </cell>
          <cell r="AH9">
            <v>215000000</v>
          </cell>
          <cell r="AI9">
            <v>215000000</v>
          </cell>
          <cell r="AJ9">
            <v>215000000</v>
          </cell>
          <cell r="AK9">
            <v>215000000</v>
          </cell>
          <cell r="AL9">
            <v>215000000</v>
          </cell>
          <cell r="AM9">
            <v>215000000</v>
          </cell>
          <cell r="AN9">
            <v>215000000</v>
          </cell>
          <cell r="AO9">
            <v>215000000</v>
          </cell>
          <cell r="AP9">
            <v>215000000</v>
          </cell>
          <cell r="AQ9">
            <v>215000000</v>
          </cell>
          <cell r="AR9">
            <v>215000000</v>
          </cell>
          <cell r="AS9">
            <v>215000000</v>
          </cell>
          <cell r="AT9">
            <v>215000000</v>
          </cell>
          <cell r="AU9">
            <v>215000000</v>
          </cell>
          <cell r="AV9">
            <v>215000000</v>
          </cell>
          <cell r="AW9">
            <v>215000000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18085317</v>
          </cell>
          <cell r="AQ10">
            <v>24384732.987499952</v>
          </cell>
          <cell r="AR10">
            <v>28162458.577499986</v>
          </cell>
          <cell r="AS10">
            <v>30797834.250268888</v>
          </cell>
          <cell r="AT10">
            <v>25989232.529325835</v>
          </cell>
          <cell r="AU10">
            <v>26966856.998256672</v>
          </cell>
          <cell r="AV10">
            <v>23807112.01947429</v>
          </cell>
          <cell r="AW10">
            <v>36806454.03945525</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18085317.012500048</v>
          </cell>
          <cell r="AR11">
            <v>42470051.422500014</v>
          </cell>
          <cell r="AS11">
            <v>70632509.749731109</v>
          </cell>
          <cell r="AT11">
            <v>101430344.47067416</v>
          </cell>
          <cell r="AU11">
            <v>127419577.00174333</v>
          </cell>
          <cell r="AV11">
            <v>154386434.0805257</v>
          </cell>
          <cell r="AW11">
            <v>178193545.96054476</v>
          </cell>
        </row>
        <row r="13">
          <cell r="C13">
            <v>223000000</v>
          </cell>
          <cell r="D13">
            <v>223000000</v>
          </cell>
          <cell r="E13">
            <v>223000000</v>
          </cell>
          <cell r="F13">
            <v>223000000</v>
          </cell>
          <cell r="G13">
            <v>223000000</v>
          </cell>
          <cell r="H13">
            <v>223000000</v>
          </cell>
          <cell r="I13">
            <v>223000000</v>
          </cell>
          <cell r="J13">
            <v>223000000</v>
          </cell>
          <cell r="K13">
            <v>223000000</v>
          </cell>
          <cell r="L13">
            <v>223000000</v>
          </cell>
          <cell r="M13">
            <v>223000000</v>
          </cell>
          <cell r="N13">
            <v>223000000</v>
          </cell>
          <cell r="O13">
            <v>223000000</v>
          </cell>
          <cell r="P13">
            <v>223000000</v>
          </cell>
          <cell r="Q13">
            <v>223000000</v>
          </cell>
          <cell r="R13">
            <v>223000000</v>
          </cell>
          <cell r="S13">
            <v>223000000</v>
          </cell>
          <cell r="T13">
            <v>223000000</v>
          </cell>
          <cell r="U13">
            <v>223000000</v>
          </cell>
          <cell r="V13">
            <v>223000000</v>
          </cell>
          <cell r="W13">
            <v>223000000</v>
          </cell>
          <cell r="X13">
            <v>223000000</v>
          </cell>
          <cell r="Y13">
            <v>223000000</v>
          </cell>
          <cell r="Z13">
            <v>223000000</v>
          </cell>
          <cell r="AA13">
            <v>223000000</v>
          </cell>
          <cell r="AB13">
            <v>223000000</v>
          </cell>
          <cell r="AC13">
            <v>223000000</v>
          </cell>
          <cell r="AD13">
            <v>223000000</v>
          </cell>
          <cell r="AE13">
            <v>223000000</v>
          </cell>
          <cell r="AF13">
            <v>223000000</v>
          </cell>
          <cell r="AG13">
            <v>223000000</v>
          </cell>
          <cell r="AH13">
            <v>223000000</v>
          </cell>
          <cell r="AI13">
            <v>223000000</v>
          </cell>
          <cell r="AJ13">
            <v>223000000</v>
          </cell>
          <cell r="AK13">
            <v>223000000</v>
          </cell>
          <cell r="AL13">
            <v>223000000</v>
          </cell>
          <cell r="AM13">
            <v>223000000</v>
          </cell>
          <cell r="AN13">
            <v>223000000</v>
          </cell>
          <cell r="AO13">
            <v>223000000</v>
          </cell>
          <cell r="AP13">
            <v>223000000</v>
          </cell>
          <cell r="AQ13">
            <v>223000000</v>
          </cell>
          <cell r="AR13">
            <v>223000000</v>
          </cell>
          <cell r="AS13">
            <v>223000000</v>
          </cell>
          <cell r="AT13">
            <v>223000000</v>
          </cell>
          <cell r="AU13">
            <v>223000000</v>
          </cell>
          <cell r="AV13">
            <v>223000000</v>
          </cell>
          <cell r="AW13">
            <v>223000000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4675252</v>
          </cell>
          <cell r="AF14">
            <v>18437820.988640003</v>
          </cell>
          <cell r="AG14">
            <v>21943632.911348008</v>
          </cell>
          <cell r="AH14">
            <v>18529088.314840015</v>
          </cell>
          <cell r="AI14">
            <v>20581914.235865615</v>
          </cell>
          <cell r="AJ14">
            <v>21011197.364721619</v>
          </cell>
          <cell r="AK14">
            <v>21138249.369845577</v>
          </cell>
          <cell r="AL14">
            <v>21279711.550483551</v>
          </cell>
          <cell r="AM14">
            <v>20754220.533076458</v>
          </cell>
          <cell r="AN14">
            <v>24376753.403838046</v>
          </cell>
          <cell r="AO14">
            <v>23207941.919610053</v>
          </cell>
          <cell r="AP14">
            <v>7064220.1958799809</v>
          </cell>
          <cell r="AQ14">
            <v>0</v>
          </cell>
          <cell r="AR14">
            <v>0</v>
          </cell>
          <cell r="AS14">
            <v>0</v>
          </cell>
          <cell r="AT14">
            <v>0</v>
          </cell>
          <cell r="AU14">
            <v>0</v>
          </cell>
          <cell r="AV14">
            <v>0</v>
          </cell>
          <cell r="AW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4675250.0113599971</v>
          </cell>
          <cell r="AG15">
            <v>23113071.088651992</v>
          </cell>
          <cell r="AH15">
            <v>45056703.685159981</v>
          </cell>
          <cell r="AI15">
            <v>63585791.764134385</v>
          </cell>
          <cell r="AJ15">
            <v>84167705.635278374</v>
          </cell>
          <cell r="AK15">
            <v>105178902.63015443</v>
          </cell>
          <cell r="AL15">
            <v>126317152.44951645</v>
          </cell>
          <cell r="AM15">
            <v>147596864.46692353</v>
          </cell>
          <cell r="AN15">
            <v>168351084.59616196</v>
          </cell>
          <cell r="AO15">
            <v>192727838.08038995</v>
          </cell>
          <cell r="AP15">
            <v>215935779.80412</v>
          </cell>
          <cell r="AQ15">
            <v>223000000</v>
          </cell>
          <cell r="AR15">
            <v>223000000</v>
          </cell>
          <cell r="AS15">
            <v>223000000</v>
          </cell>
          <cell r="AT15">
            <v>223000000</v>
          </cell>
          <cell r="AU15">
            <v>223000000</v>
          </cell>
          <cell r="AV15">
            <v>223000000</v>
          </cell>
          <cell r="AW15">
            <v>223000000</v>
          </cell>
        </row>
        <row r="17">
          <cell r="C17">
            <v>235000000</v>
          </cell>
          <cell r="D17">
            <v>235000000</v>
          </cell>
          <cell r="E17">
            <v>235000000</v>
          </cell>
          <cell r="F17">
            <v>235000000</v>
          </cell>
          <cell r="G17">
            <v>235000000</v>
          </cell>
          <cell r="H17">
            <v>235000000</v>
          </cell>
          <cell r="I17">
            <v>235000000</v>
          </cell>
          <cell r="J17">
            <v>235000000</v>
          </cell>
          <cell r="K17">
            <v>235000000</v>
          </cell>
          <cell r="L17">
            <v>235000000</v>
          </cell>
          <cell r="M17">
            <v>235000000</v>
          </cell>
          <cell r="N17">
            <v>235000000</v>
          </cell>
          <cell r="O17">
            <v>235000000</v>
          </cell>
          <cell r="P17">
            <v>235000000</v>
          </cell>
          <cell r="Q17">
            <v>235000000</v>
          </cell>
          <cell r="R17">
            <v>235000000</v>
          </cell>
          <cell r="S17">
            <v>235000000</v>
          </cell>
          <cell r="T17">
            <v>235000000</v>
          </cell>
          <cell r="U17">
            <v>235000000</v>
          </cell>
          <cell r="V17">
            <v>235000000</v>
          </cell>
          <cell r="W17">
            <v>235000000</v>
          </cell>
          <cell r="X17">
            <v>235000000</v>
          </cell>
          <cell r="Y17">
            <v>235000000</v>
          </cell>
          <cell r="Z17">
            <v>235000000</v>
          </cell>
          <cell r="AA17">
            <v>235000000</v>
          </cell>
          <cell r="AB17">
            <v>235000000</v>
          </cell>
          <cell r="AC17">
            <v>235000000</v>
          </cell>
          <cell r="AD17">
            <v>235000000</v>
          </cell>
          <cell r="AE17">
            <v>235000000</v>
          </cell>
          <cell r="AF17">
            <v>235000000</v>
          </cell>
          <cell r="AG17">
            <v>235000000</v>
          </cell>
          <cell r="AH17">
            <v>235000000</v>
          </cell>
          <cell r="AI17">
            <v>235000000</v>
          </cell>
          <cell r="AJ17">
            <v>235000000</v>
          </cell>
          <cell r="AK17">
            <v>235000000</v>
          </cell>
          <cell r="AL17">
            <v>235000000</v>
          </cell>
          <cell r="AM17">
            <v>235000000</v>
          </cell>
          <cell r="AN17">
            <v>235000000</v>
          </cell>
          <cell r="AO17">
            <v>235000000</v>
          </cell>
          <cell r="AP17">
            <v>235000000</v>
          </cell>
          <cell r="AQ17">
            <v>235000000</v>
          </cell>
          <cell r="AR17">
            <v>235000000</v>
          </cell>
          <cell r="AS17">
            <v>235000000</v>
          </cell>
          <cell r="AT17">
            <v>235000000</v>
          </cell>
          <cell r="AU17">
            <v>235000000</v>
          </cell>
          <cell r="AV17">
            <v>235000000</v>
          </cell>
          <cell r="AW17">
            <v>235000000</v>
          </cell>
        </row>
        <row r="18">
          <cell r="C18">
            <v>0</v>
          </cell>
          <cell r="D18">
            <v>0</v>
          </cell>
          <cell r="E18">
            <v>0</v>
          </cell>
          <cell r="F18">
            <v>0</v>
          </cell>
          <cell r="G18">
            <v>0</v>
          </cell>
          <cell r="H18">
            <v>0</v>
          </cell>
          <cell r="I18">
            <v>0</v>
          </cell>
          <cell r="J18">
            <v>0</v>
          </cell>
          <cell r="K18">
            <v>0</v>
          </cell>
          <cell r="L18">
            <v>0</v>
          </cell>
          <cell r="M18">
            <v>0</v>
          </cell>
          <cell r="N18">
            <v>0</v>
          </cell>
          <cell r="O18">
            <v>0</v>
          </cell>
          <cell r="P18">
            <v>2773229.45</v>
          </cell>
          <cell r="Q18">
            <v>12458848.08874079</v>
          </cell>
          <cell r="R18">
            <v>12662154.431140784</v>
          </cell>
          <cell r="S18">
            <v>14482934.817060791</v>
          </cell>
          <cell r="T18">
            <v>13288961.534820812</v>
          </cell>
          <cell r="U18">
            <v>15881145.711380063</v>
          </cell>
          <cell r="V18">
            <v>13590043.964900833</v>
          </cell>
          <cell r="W18">
            <v>16285803</v>
          </cell>
          <cell r="X18">
            <v>14832374.255460843</v>
          </cell>
          <cell r="Y18">
            <v>15428137.28143999</v>
          </cell>
          <cell r="Z18">
            <v>16014374.499998379</v>
          </cell>
          <cell r="AA18">
            <v>16948477.317040026</v>
          </cell>
          <cell r="AB18">
            <v>19059314.09639759</v>
          </cell>
          <cell r="AC18">
            <v>17892012.405321985</v>
          </cell>
          <cell r="AD18">
            <v>19274918.27437396</v>
          </cell>
          <cell r="AE18">
            <v>14127270.278959975</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2773229.611259209</v>
          </cell>
          <cell r="R19">
            <v>15232077.118859217</v>
          </cell>
          <cell r="S19">
            <v>27894232.182939209</v>
          </cell>
          <cell r="T19">
            <v>42377167.46517919</v>
          </cell>
          <cell r="U19">
            <v>55666129.323719099</v>
          </cell>
          <cell r="V19">
            <v>71547275.035099164</v>
          </cell>
          <cell r="W19">
            <v>85137319</v>
          </cell>
          <cell r="X19">
            <v>101423122.74453916</v>
          </cell>
          <cell r="Y19">
            <v>116255496.71856001</v>
          </cell>
          <cell r="Z19">
            <v>131683633.50000162</v>
          </cell>
          <cell r="AA19">
            <v>147698007.68295997</v>
          </cell>
          <cell r="AB19">
            <v>164646485.90360242</v>
          </cell>
          <cell r="AC19">
            <v>183705799.86467803</v>
          </cell>
          <cell r="AD19">
            <v>201597811.72562605</v>
          </cell>
          <cell r="AE19">
            <v>220872729.72104001</v>
          </cell>
          <cell r="AF19">
            <v>235000000</v>
          </cell>
          <cell r="AG19">
            <v>235000000</v>
          </cell>
          <cell r="AH19">
            <v>235000000</v>
          </cell>
          <cell r="AI19">
            <v>235000000</v>
          </cell>
          <cell r="AJ19">
            <v>235000000</v>
          </cell>
          <cell r="AK19">
            <v>235000000</v>
          </cell>
          <cell r="AL19">
            <v>235000000</v>
          </cell>
          <cell r="AM19">
            <v>235000000</v>
          </cell>
          <cell r="AN19">
            <v>235000000</v>
          </cell>
          <cell r="AO19">
            <v>235000000</v>
          </cell>
          <cell r="AP19">
            <v>235000000</v>
          </cell>
          <cell r="AQ19">
            <v>235000000</v>
          </cell>
          <cell r="AR19">
            <v>235000000</v>
          </cell>
          <cell r="AS19">
            <v>235000000</v>
          </cell>
          <cell r="AT19">
            <v>235000000</v>
          </cell>
          <cell r="AU19">
            <v>235000000</v>
          </cell>
          <cell r="AV19">
            <v>235000000</v>
          </cell>
          <cell r="AW19">
            <v>235000000</v>
          </cell>
        </row>
        <row r="21">
          <cell r="C21">
            <v>201000000</v>
          </cell>
          <cell r="D21">
            <v>201000000</v>
          </cell>
          <cell r="E21">
            <v>201000000</v>
          </cell>
          <cell r="F21">
            <v>201000000</v>
          </cell>
          <cell r="G21">
            <v>201000000</v>
          </cell>
          <cell r="H21">
            <v>201000000</v>
          </cell>
          <cell r="I21">
            <v>201000000</v>
          </cell>
          <cell r="J21">
            <v>201000000</v>
          </cell>
          <cell r="K21">
            <v>201000000</v>
          </cell>
          <cell r="L21">
            <v>201000000</v>
          </cell>
          <cell r="M21">
            <v>201000000</v>
          </cell>
          <cell r="N21">
            <v>201000000</v>
          </cell>
          <cell r="O21">
            <v>201000000</v>
          </cell>
          <cell r="P21">
            <v>201000000</v>
          </cell>
          <cell r="Q21">
            <v>201000000</v>
          </cell>
          <cell r="R21">
            <v>201000000</v>
          </cell>
          <cell r="S21">
            <v>201000000</v>
          </cell>
          <cell r="T21">
            <v>201000000</v>
          </cell>
          <cell r="U21">
            <v>201000000</v>
          </cell>
          <cell r="V21">
            <v>201000000</v>
          </cell>
          <cell r="W21">
            <v>201000000</v>
          </cell>
          <cell r="X21">
            <v>201000000</v>
          </cell>
          <cell r="Y21">
            <v>201000000</v>
          </cell>
          <cell r="Z21">
            <v>201000000</v>
          </cell>
          <cell r="AA21">
            <v>201000000</v>
          </cell>
          <cell r="AB21">
            <v>201000000</v>
          </cell>
          <cell r="AC21">
            <v>201000000</v>
          </cell>
          <cell r="AD21">
            <v>201000000</v>
          </cell>
          <cell r="AE21">
            <v>201000000</v>
          </cell>
          <cell r="AF21">
            <v>201000000</v>
          </cell>
          <cell r="AG21">
            <v>201000000</v>
          </cell>
          <cell r="AH21">
            <v>201000000</v>
          </cell>
          <cell r="AI21">
            <v>201000000</v>
          </cell>
          <cell r="AJ21">
            <v>201000000</v>
          </cell>
          <cell r="AK21">
            <v>201000000</v>
          </cell>
          <cell r="AL21">
            <v>201000000</v>
          </cell>
          <cell r="AM21">
            <v>201000000</v>
          </cell>
          <cell r="AN21">
            <v>201000000</v>
          </cell>
          <cell r="AO21">
            <v>201000000</v>
          </cell>
          <cell r="AP21">
            <v>201000000</v>
          </cell>
          <cell r="AQ21">
            <v>201000000</v>
          </cell>
          <cell r="AR21">
            <v>201000000</v>
          </cell>
          <cell r="AS21">
            <v>201000000</v>
          </cell>
          <cell r="AT21">
            <v>201000000</v>
          </cell>
          <cell r="AU21">
            <v>201000000</v>
          </cell>
          <cell r="AV21">
            <v>201000000</v>
          </cell>
          <cell r="AW21">
            <v>201000000</v>
          </cell>
        </row>
        <row r="22">
          <cell r="C22">
            <v>80262130</v>
          </cell>
          <cell r="D22">
            <v>7670212.5493008122</v>
          </cell>
          <cell r="E22">
            <v>8101210.0788207911</v>
          </cell>
          <cell r="F22">
            <v>8213160.9584208066</v>
          </cell>
          <cell r="G22">
            <v>8414334.9217008259</v>
          </cell>
          <cell r="H22">
            <v>9006335.8629807979</v>
          </cell>
          <cell r="I22">
            <v>9484530.4041007832</v>
          </cell>
          <cell r="J22">
            <v>8728450.7194607891</v>
          </cell>
          <cell r="K22">
            <v>10011304.2595408</v>
          </cell>
          <cell r="L22">
            <v>9295838.3407407682</v>
          </cell>
          <cell r="M22">
            <v>10134728.377460787</v>
          </cell>
          <cell r="N22">
            <v>11109161.530660802</v>
          </cell>
          <cell r="O22">
            <v>10994127.672900777</v>
          </cell>
          <cell r="P22">
            <v>9574471.9339408018</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C23">
            <v>0</v>
          </cell>
          <cell r="D23">
            <v>80262130.970699191</v>
          </cell>
          <cell r="E23">
            <v>87932343.531179205</v>
          </cell>
          <cell r="F23">
            <v>96033553.621579185</v>
          </cell>
          <cell r="G23">
            <v>104246714.58829919</v>
          </cell>
          <cell r="H23">
            <v>112661049.50701921</v>
          </cell>
          <cell r="I23">
            <v>121667385.37589923</v>
          </cell>
          <cell r="J23">
            <v>131151915.79053921</v>
          </cell>
          <cell r="K23">
            <v>139880366.51045921</v>
          </cell>
          <cell r="L23">
            <v>149891670.76925924</v>
          </cell>
          <cell r="M23">
            <v>159187509.12253922</v>
          </cell>
          <cell r="N23">
            <v>169322237.78933918</v>
          </cell>
          <cell r="O23">
            <v>180431400.03709924</v>
          </cell>
          <cell r="P23">
            <v>191425528.0660592</v>
          </cell>
          <cell r="Q23">
            <v>201000000</v>
          </cell>
          <cell r="R23">
            <v>201000000</v>
          </cell>
          <cell r="S23">
            <v>201000000</v>
          </cell>
          <cell r="T23">
            <v>201000000</v>
          </cell>
          <cell r="U23">
            <v>201000000</v>
          </cell>
          <cell r="V23">
            <v>201000000</v>
          </cell>
          <cell r="W23">
            <v>201000000</v>
          </cell>
          <cell r="X23">
            <v>201000000</v>
          </cell>
          <cell r="Y23">
            <v>201000000</v>
          </cell>
          <cell r="Z23">
            <v>201000000</v>
          </cell>
          <cell r="AA23">
            <v>201000000</v>
          </cell>
          <cell r="AB23">
            <v>201000000</v>
          </cell>
          <cell r="AC23">
            <v>201000000</v>
          </cell>
          <cell r="AD23">
            <v>201000000</v>
          </cell>
          <cell r="AE23">
            <v>201000000</v>
          </cell>
          <cell r="AF23">
            <v>201000000</v>
          </cell>
          <cell r="AG23">
            <v>201000000</v>
          </cell>
          <cell r="AH23">
            <v>201000000</v>
          </cell>
          <cell r="AI23">
            <v>201000000</v>
          </cell>
          <cell r="AJ23">
            <v>201000000</v>
          </cell>
          <cell r="AK23">
            <v>201000000</v>
          </cell>
          <cell r="AL23">
            <v>201000000</v>
          </cell>
          <cell r="AM23">
            <v>201000000</v>
          </cell>
          <cell r="AN23">
            <v>201000000</v>
          </cell>
          <cell r="AO23">
            <v>201000000</v>
          </cell>
          <cell r="AP23">
            <v>201000000</v>
          </cell>
          <cell r="AQ23">
            <v>201000000</v>
          </cell>
          <cell r="AR23">
            <v>201000000</v>
          </cell>
          <cell r="AS23">
            <v>201000000</v>
          </cell>
          <cell r="AT23">
            <v>201000000</v>
          </cell>
          <cell r="AU23">
            <v>201000000</v>
          </cell>
          <cell r="AV23">
            <v>201000000</v>
          </cell>
          <cell r="AW23">
            <v>201000000</v>
          </cell>
        </row>
        <row r="25">
          <cell r="C25">
            <v>39100000</v>
          </cell>
          <cell r="D25">
            <v>39100000</v>
          </cell>
          <cell r="E25">
            <v>39100000</v>
          </cell>
          <cell r="F25">
            <v>39100000</v>
          </cell>
          <cell r="G25">
            <v>39100000</v>
          </cell>
          <cell r="H25">
            <v>39100000</v>
          </cell>
          <cell r="I25">
            <v>39100000</v>
          </cell>
          <cell r="J25">
            <v>39100000</v>
          </cell>
          <cell r="K25">
            <v>39100000</v>
          </cell>
          <cell r="L25">
            <v>39100000</v>
          </cell>
          <cell r="M25">
            <v>39100000</v>
          </cell>
          <cell r="N25">
            <v>39100000</v>
          </cell>
          <cell r="O25">
            <v>39100000</v>
          </cell>
          <cell r="P25">
            <v>39100000</v>
          </cell>
          <cell r="Q25">
            <v>39100000</v>
          </cell>
          <cell r="R25">
            <v>39100000</v>
          </cell>
          <cell r="S25">
            <v>39100000</v>
          </cell>
          <cell r="T25">
            <v>39100000</v>
          </cell>
          <cell r="U25">
            <v>39100000</v>
          </cell>
          <cell r="V25">
            <v>39100000</v>
          </cell>
          <cell r="W25">
            <v>39100000</v>
          </cell>
          <cell r="X25">
            <v>39100000</v>
          </cell>
          <cell r="Y25">
            <v>39100000</v>
          </cell>
          <cell r="Z25">
            <v>39100000</v>
          </cell>
          <cell r="AA25">
            <v>39100000</v>
          </cell>
          <cell r="AB25">
            <v>39100000</v>
          </cell>
          <cell r="AC25">
            <v>39100000</v>
          </cell>
          <cell r="AD25">
            <v>39100000</v>
          </cell>
          <cell r="AE25">
            <v>39100000</v>
          </cell>
          <cell r="AF25">
            <v>39100000</v>
          </cell>
          <cell r="AG25">
            <v>39100000</v>
          </cell>
          <cell r="AH25">
            <v>39100000</v>
          </cell>
          <cell r="AI25">
            <v>39100000</v>
          </cell>
          <cell r="AJ25">
            <v>39100000</v>
          </cell>
          <cell r="AK25">
            <v>39100000</v>
          </cell>
          <cell r="AL25">
            <v>39100000</v>
          </cell>
          <cell r="AM25">
            <v>39100000</v>
          </cell>
          <cell r="AN25">
            <v>39100000</v>
          </cell>
          <cell r="AO25">
            <v>39100000</v>
          </cell>
          <cell r="AP25">
            <v>39100000</v>
          </cell>
          <cell r="AQ25">
            <v>39100000</v>
          </cell>
          <cell r="AR25">
            <v>39100000</v>
          </cell>
          <cell r="AS25">
            <v>39100000</v>
          </cell>
          <cell r="AT25">
            <v>39100000</v>
          </cell>
          <cell r="AU25">
            <v>39100000</v>
          </cell>
          <cell r="AV25">
            <v>39100000</v>
          </cell>
          <cell r="AW25">
            <v>39100000</v>
          </cell>
        </row>
        <row r="26">
          <cell r="C26">
            <v>4761313</v>
          </cell>
          <cell r="D26">
            <v>455012.60639920086</v>
          </cell>
          <cell r="E26">
            <v>480580.2568791993</v>
          </cell>
          <cell r="F26">
            <v>487221.40727919992</v>
          </cell>
          <cell r="G26">
            <v>499155.45399920084</v>
          </cell>
          <cell r="H26">
            <v>534274.15271919966</v>
          </cell>
          <cell r="I26">
            <v>562641.64159919973</v>
          </cell>
          <cell r="J26">
            <v>517789.44623919856</v>
          </cell>
          <cell r="K26">
            <v>593890.92615920026</v>
          </cell>
          <cell r="L26">
            <v>551448.03495919891</v>
          </cell>
          <cell r="M26">
            <v>601212.69823919795</v>
          </cell>
          <cell r="N26">
            <v>659018.49503920041</v>
          </cell>
          <cell r="O26">
            <v>652194.41279919818</v>
          </cell>
          <cell r="P26">
            <v>732490.36175920069</v>
          </cell>
          <cell r="Q26">
            <v>739084.60695919953</v>
          </cell>
          <cell r="R26">
            <v>751144.36455919966</v>
          </cell>
          <cell r="S26">
            <v>859157.65863920003</v>
          </cell>
          <cell r="T26">
            <v>788328.48087920062</v>
          </cell>
          <cell r="U26">
            <v>942101.84432000108</v>
          </cell>
          <cell r="V26">
            <v>806189.37079920247</v>
          </cell>
          <cell r="W26">
            <v>966107</v>
          </cell>
          <cell r="X26">
            <v>879886.32023920119</v>
          </cell>
          <cell r="Y26">
            <v>915228.72856000066</v>
          </cell>
          <cell r="Z26">
            <v>950005.21610159799</v>
          </cell>
          <cell r="AA26">
            <v>1005417.96796</v>
          </cell>
          <cell r="AB26">
            <v>1130637.8277524002</v>
          </cell>
          <cell r="AC26">
            <v>1061390.5595529974</v>
          </cell>
          <cell r="AD26">
            <v>1143427.0247509964</v>
          </cell>
          <cell r="AE26">
            <v>1115403.6860399991</v>
          </cell>
          <cell r="AF26">
            <v>1093768.8213599995</v>
          </cell>
          <cell r="AG26">
            <v>1301740.774402</v>
          </cell>
          <cell r="AH26">
            <v>1099182.8576599993</v>
          </cell>
          <cell r="AI26">
            <v>1220960.6665344015</v>
          </cell>
          <cell r="AJ26">
            <v>1246426.6741783991</v>
          </cell>
          <cell r="AK26">
            <v>1253963.7338043973</v>
          </cell>
          <cell r="AL26">
            <v>1262355.8207913972</v>
          </cell>
          <cell r="AM26">
            <v>1231183.0231486037</v>
          </cell>
          <cell r="AN26">
            <v>1446078.4137869999</v>
          </cell>
          <cell r="AO26">
            <v>1376741.8172650039</v>
          </cell>
          <cell r="AP26">
            <v>425843.51162</v>
          </cell>
          <cell r="AQ26">
            <v>0</v>
          </cell>
          <cell r="AR26">
            <v>0</v>
          </cell>
          <cell r="AS26">
            <v>0</v>
          </cell>
          <cell r="AT26">
            <v>0</v>
          </cell>
          <cell r="AU26">
            <v>0</v>
          </cell>
          <cell r="AV26">
            <v>0</v>
          </cell>
          <cell r="AW26">
            <v>0</v>
          </cell>
        </row>
        <row r="27">
          <cell r="C27">
            <v>0</v>
          </cell>
          <cell r="D27">
            <v>4761312.8536007991</v>
          </cell>
          <cell r="E27">
            <v>5216325.4631208004</v>
          </cell>
          <cell r="F27">
            <v>5696905.7227208</v>
          </cell>
          <cell r="G27">
            <v>6184127.136000799</v>
          </cell>
          <cell r="H27">
            <v>6683282.5972808003</v>
          </cell>
          <cell r="I27">
            <v>7217556.7584008006</v>
          </cell>
          <cell r="J27">
            <v>7780198.3937608013</v>
          </cell>
          <cell r="K27">
            <v>8297987.8438407993</v>
          </cell>
          <cell r="L27">
            <v>8891878.7750408016</v>
          </cell>
          <cell r="M27">
            <v>9443326.8117608018</v>
          </cell>
          <cell r="N27">
            <v>10044539.5049608</v>
          </cell>
          <cell r="O27">
            <v>10703557.587200802</v>
          </cell>
          <cell r="P27">
            <v>11355751.638240799</v>
          </cell>
          <cell r="Q27">
            <v>12088242.3930408</v>
          </cell>
          <cell r="R27">
            <v>12827326.6354408</v>
          </cell>
          <cell r="S27">
            <v>13578471.3413608</v>
          </cell>
          <cell r="T27">
            <v>14437628.519120799</v>
          </cell>
          <cell r="U27">
            <v>15225956.784880796</v>
          </cell>
          <cell r="V27">
            <v>16168058.629200798</v>
          </cell>
          <cell r="W27">
            <v>16974248</v>
          </cell>
          <cell r="X27">
            <v>17940354.679760799</v>
          </cell>
          <cell r="Y27">
            <v>18820241.271439999</v>
          </cell>
          <cell r="Z27">
            <v>19735469.783898402</v>
          </cell>
          <cell r="AA27">
            <v>20685475.03204</v>
          </cell>
          <cell r="AB27">
            <v>21690893.1722476</v>
          </cell>
          <cell r="AC27">
            <v>22821530.500447001</v>
          </cell>
          <cell r="AD27">
            <v>23882920.975249004</v>
          </cell>
          <cell r="AE27">
            <v>25026348.313960001</v>
          </cell>
          <cell r="AF27">
            <v>26141752.178640001</v>
          </cell>
          <cell r="AG27">
            <v>27235521.225598</v>
          </cell>
          <cell r="AH27">
            <v>28537262.142340001</v>
          </cell>
          <cell r="AI27">
            <v>29636445.333465599</v>
          </cell>
          <cell r="AJ27">
            <v>30857406.325821601</v>
          </cell>
          <cell r="AK27">
            <v>32103833.266195603</v>
          </cell>
          <cell r="AL27">
            <v>33357797.179208603</v>
          </cell>
          <cell r="AM27">
            <v>34620152.976851396</v>
          </cell>
          <cell r="AN27">
            <v>35851335.586213</v>
          </cell>
          <cell r="AO27">
            <v>37297414.182734996</v>
          </cell>
          <cell r="AP27">
            <v>38674156.48838</v>
          </cell>
          <cell r="AQ27">
            <v>39100000</v>
          </cell>
          <cell r="AR27">
            <v>39100000</v>
          </cell>
          <cell r="AS27">
            <v>39100000</v>
          </cell>
          <cell r="AT27">
            <v>39100000</v>
          </cell>
          <cell r="AU27">
            <v>39100000</v>
          </cell>
          <cell r="AV27">
            <v>39100000</v>
          </cell>
          <cell r="AW27">
            <v>39100000</v>
          </cell>
        </row>
        <row r="31">
          <cell r="C31">
            <v>202117.72865</v>
          </cell>
          <cell r="D31">
            <v>221433.0159</v>
          </cell>
          <cell r="E31">
            <v>241833.64791991666</v>
          </cell>
          <cell r="F31">
            <v>262516.19691449997</v>
          </cell>
          <cell r="G31">
            <v>283705.34627008333</v>
          </cell>
          <cell r="H31">
            <v>306385.28440991667</v>
          </cell>
          <cell r="I31">
            <v>330269.42182716669</v>
          </cell>
          <cell r="J31">
            <v>352249.58396175003</v>
          </cell>
          <cell r="K31">
            <v>377460.25396758335</v>
          </cell>
          <cell r="L31">
            <v>400869.22314941662</v>
          </cell>
          <cell r="M31">
            <v>426390.70230883331</v>
          </cell>
          <cell r="N31">
            <v>454366.02044033335</v>
          </cell>
          <cell r="O31">
            <v>482051.65803975001</v>
          </cell>
          <cell r="P31">
            <v>511597.50359166664</v>
          </cell>
          <cell r="Q31">
            <v>536015.44004999998</v>
          </cell>
          <cell r="R31">
            <v>560831.82930833334</v>
          </cell>
          <cell r="S31">
            <v>589216.74803333334</v>
          </cell>
          <cell r="T31">
            <v>615261.61143333337</v>
          </cell>
          <cell r="U31">
            <v>646386.86263997678</v>
          </cell>
          <cell r="V31">
            <v>673021.81389999995</v>
          </cell>
          <cell r="W31">
            <v>704940</v>
          </cell>
          <cell r="X31">
            <v>734009.9253</v>
          </cell>
          <cell r="Y31">
            <v>764247.33166666667</v>
          </cell>
          <cell r="Z31">
            <v>795633.69466666656</v>
          </cell>
          <cell r="AA31">
            <v>828850.79423333332</v>
          </cell>
          <cell r="AB31">
            <v>866204.89946666651</v>
          </cell>
          <cell r="AC31">
            <v>901271.22075633332</v>
          </cell>
          <cell r="AD31">
            <v>939047.88073333341</v>
          </cell>
          <cell r="AE31">
            <v>973327.31099999999</v>
          </cell>
          <cell r="AF31">
            <v>999322.55258333345</v>
          </cell>
          <cell r="AG31">
            <v>1030260.5957333334</v>
          </cell>
          <cell r="AH31">
            <v>1056384.5157333333</v>
          </cell>
          <cell r="AI31">
            <v>1085402.6888333333</v>
          </cell>
          <cell r="AJ31">
            <v>1115026.1025833334</v>
          </cell>
          <cell r="AK31">
            <v>1144828.6453333332</v>
          </cell>
          <cell r="AL31">
            <v>1174830.6351999999</v>
          </cell>
          <cell r="AM31">
            <v>1204091.7425500001</v>
          </cell>
          <cell r="AN31">
            <v>1238460.2086333334</v>
          </cell>
          <cell r="AO31">
            <v>1271180.7838000001</v>
          </cell>
          <cell r="AP31">
            <v>1298185.3401749998</v>
          </cell>
          <cell r="AQ31">
            <v>1319814.542736111</v>
          </cell>
          <cell r="AR31">
            <v>1352101.4322666666</v>
          </cell>
          <cell r="AS31">
            <v>1379852.359731111</v>
          </cell>
          <cell r="AT31">
            <v>1389143.0915074998</v>
          </cell>
          <cell r="AU31">
            <v>1441073.6145516664</v>
          </cell>
          <cell r="AV31">
            <v>1454547.2199967499</v>
          </cell>
          <cell r="AW31">
            <v>642899.11111111101</v>
          </cell>
        </row>
        <row r="32">
          <cell r="C32">
            <v>75823460.774299994</v>
          </cell>
          <cell r="D32">
            <v>0</v>
          </cell>
          <cell r="E32">
            <v>0</v>
          </cell>
          <cell r="F32">
            <v>0</v>
          </cell>
          <cell r="G32">
            <v>0</v>
          </cell>
          <cell r="H32">
            <v>340627.78999999724</v>
          </cell>
          <cell r="I32">
            <v>847189.81999998353</v>
          </cell>
          <cell r="J32">
            <v>46257.939999988303</v>
          </cell>
          <cell r="K32">
            <v>1405212.959999999</v>
          </cell>
          <cell r="L32">
            <v>647304.14999996684</v>
          </cell>
          <cell r="M32">
            <v>1535958.8499999847</v>
          </cell>
          <cell r="N32">
            <v>2568197.8000000026</v>
          </cell>
          <cell r="O32">
            <v>2446339.8599999752</v>
          </cell>
          <cell r="P32">
            <v>3880209.5200000014</v>
          </cell>
          <cell r="Q32">
            <v>3997950.4699999895</v>
          </cell>
          <cell r="R32">
            <v>4213316.5699999835</v>
          </cell>
          <cell r="S32">
            <v>6142110.2499999907</v>
          </cell>
          <cell r="T32">
            <v>4877307.7900000121</v>
          </cell>
          <cell r="U32">
            <v>7623265.3300000634</v>
          </cell>
        </row>
        <row r="33">
          <cell r="C33">
            <v>9199982.2257000059</v>
          </cell>
          <cell r="D33">
            <v>8125225.155700013</v>
          </cell>
          <cell r="E33">
            <v>8581790.3356999904</v>
          </cell>
          <cell r="F33">
            <v>8700382.3657000065</v>
          </cell>
          <cell r="G33">
            <v>8913490.3757000268</v>
          </cell>
          <cell r="H33">
            <v>9199982.2257000003</v>
          </cell>
          <cell r="I33">
            <v>9199982.2257000003</v>
          </cell>
          <cell r="J33">
            <v>9199982.2257000003</v>
          </cell>
          <cell r="K33">
            <v>9199982.2257000003</v>
          </cell>
          <cell r="L33">
            <v>9199982.2257000003</v>
          </cell>
          <cell r="M33">
            <v>9199982.2257000003</v>
          </cell>
          <cell r="N33">
            <v>9199982.2257000003</v>
          </cell>
          <cell r="O33">
            <v>9199982.2257000003</v>
          </cell>
          <cell r="P33">
            <v>9199982.2257000003</v>
          </cell>
          <cell r="Q33">
            <v>9199982.2257000003</v>
          </cell>
          <cell r="R33">
            <v>9199982.2257000003</v>
          </cell>
          <cell r="S33">
            <v>9199982.2257000003</v>
          </cell>
          <cell r="T33">
            <v>9199982.2257000003</v>
          </cell>
          <cell r="U33">
            <v>9199982.2257000003</v>
          </cell>
          <cell r="V33">
            <v>14396233.335700035</v>
          </cell>
          <cell r="W33">
            <v>17251910</v>
          </cell>
          <cell r="X33">
            <v>15712260.575700045</v>
          </cell>
          <cell r="Y33">
            <v>16343366.00999999</v>
          </cell>
          <cell r="Z33">
            <v>16964379.716099977</v>
          </cell>
          <cell r="AA33">
            <v>17953895.285000026</v>
          </cell>
          <cell r="AB33">
            <v>20189951.92414999</v>
          </cell>
          <cell r="AC33">
            <v>18953402.964874983</v>
          </cell>
          <cell r="AD33">
            <v>20418345.299124956</v>
          </cell>
          <cell r="AE33">
            <v>19917925.964999974</v>
          </cell>
          <cell r="AF33">
            <v>19531589.810000002</v>
          </cell>
          <cell r="AG33">
            <v>23245373.685750008</v>
          </cell>
          <cell r="AH33">
            <v>19628271.172500014</v>
          </cell>
          <cell r="AI33">
            <v>21802874.902400017</v>
          </cell>
          <cell r="AJ33">
            <v>22257624.038900018</v>
          </cell>
          <cell r="AK33">
            <v>22392213.103649974</v>
          </cell>
          <cell r="AL33">
            <v>22542067.371274948</v>
          </cell>
          <cell r="AM33">
            <v>21985403.556225061</v>
          </cell>
          <cell r="AN33">
            <v>25822831.817625046</v>
          </cell>
          <cell r="AO33">
            <v>24584683.736875057</v>
          </cell>
          <cell r="AP33">
            <v>25575380.707499981</v>
          </cell>
          <cell r="AQ33">
            <v>24384732.987499952</v>
          </cell>
          <cell r="AR33">
            <v>28162458.577499986</v>
          </cell>
          <cell r="AS33">
            <v>30797834.250268888</v>
          </cell>
          <cell r="AT33">
            <v>25989232.529325835</v>
          </cell>
          <cell r="AU33">
            <v>26966856.998256672</v>
          </cell>
          <cell r="AV33">
            <v>23807112.01947429</v>
          </cell>
          <cell r="AW33">
            <v>36806454.03945525</v>
          </cell>
        </row>
        <row r="34">
          <cell r="C34">
            <v>85225560.728650004</v>
          </cell>
          <cell r="D34">
            <v>8346658.171600013</v>
          </cell>
          <cell r="E34">
            <v>8823623.9836199079</v>
          </cell>
          <cell r="F34">
            <v>8962898.5626145061</v>
          </cell>
          <cell r="G34">
            <v>9197195.7219701093</v>
          </cell>
          <cell r="H34">
            <v>9846995.3001099136</v>
          </cell>
          <cell r="I34">
            <v>10377441.467527151</v>
          </cell>
          <cell r="J34">
            <v>9598489.7496617381</v>
          </cell>
          <cell r="K34">
            <v>10982655.439667583</v>
          </cell>
          <cell r="L34">
            <v>10248155.598849384</v>
          </cell>
          <cell r="M34">
            <v>11162331.778008819</v>
          </cell>
          <cell r="N34">
            <v>12222546.046140336</v>
          </cell>
          <cell r="O34">
            <v>12128373.743739726</v>
          </cell>
          <cell r="P34">
            <v>13591789.24929167</v>
          </cell>
          <cell r="Q34">
            <v>13733948.13574999</v>
          </cell>
          <cell r="R34">
            <v>13974130.625008317</v>
          </cell>
          <cell r="S34">
            <v>15931309.223733325</v>
          </cell>
          <cell r="T34">
            <v>14692551.627133347</v>
          </cell>
          <cell r="U34">
            <v>17469634.418340042</v>
          </cell>
          <cell r="V34">
            <v>15069255.149600035</v>
          </cell>
          <cell r="W34">
            <v>17965850</v>
          </cell>
          <cell r="X34">
            <v>16446270.501000045</v>
          </cell>
          <cell r="Y34">
            <v>17107613.341666657</v>
          </cell>
          <cell r="Z34">
            <v>17760013.410766643</v>
          </cell>
          <cell r="AA34">
            <v>18782746.07923336</v>
          </cell>
          <cell r="AB34">
            <v>21056156.823616657</v>
          </cell>
          <cell r="AC34">
            <v>19854674.185631316</v>
          </cell>
          <cell r="AD34">
            <v>21357393.17985829</v>
          </cell>
          <cell r="AE34">
            <v>20891253.275999974</v>
          </cell>
          <cell r="AF34">
            <v>20530912.362583335</v>
          </cell>
          <cell r="AG34">
            <v>24275634.281483341</v>
          </cell>
          <cell r="AH34">
            <v>20684655.688233346</v>
          </cell>
          <cell r="AI34">
            <v>22888277.59123335</v>
          </cell>
          <cell r="AJ34">
            <v>23372650.141483352</v>
          </cell>
          <cell r="AK34">
            <v>23537041.748983309</v>
          </cell>
          <cell r="AL34">
            <v>23716898.006474949</v>
          </cell>
          <cell r="AM34">
            <v>23189495.298775062</v>
          </cell>
          <cell r="AN34">
            <v>27061292.026258379</v>
          </cell>
          <cell r="AO34">
            <v>25855864.520675056</v>
          </cell>
          <cell r="AP34">
            <v>26873566.04767498</v>
          </cell>
          <cell r="AQ34">
            <v>25704547.530236062</v>
          </cell>
          <cell r="AR34">
            <v>29514560.009766653</v>
          </cell>
          <cell r="AS34">
            <v>32177686.609999999</v>
          </cell>
          <cell r="AT34">
            <v>27378375.620833334</v>
          </cell>
          <cell r="AU34">
            <v>28407930.612808339</v>
          </cell>
          <cell r="AV34">
            <v>25261659.239471041</v>
          </cell>
          <cell r="AW34">
            <v>37449353.150566362</v>
          </cell>
        </row>
        <row r="36">
          <cell r="C36">
            <v>1.1299999999999999E-2</v>
          </cell>
          <cell r="D36">
            <v>1.1299999999999999E-2</v>
          </cell>
          <cell r="E36">
            <v>1.1299999999999999E-2</v>
          </cell>
          <cell r="F36">
            <v>1.1299999999999999E-2</v>
          </cell>
          <cell r="G36">
            <v>1.1299999999999999E-2</v>
          </cell>
          <cell r="H36">
            <v>1.1299999999999999E-2</v>
          </cell>
          <cell r="I36">
            <v>1.1299999999999999E-2</v>
          </cell>
          <cell r="J36">
            <v>1.1299999999999999E-2</v>
          </cell>
          <cell r="K36">
            <v>1.1299999999999999E-2</v>
          </cell>
          <cell r="L36">
            <v>1.1299999999999999E-2</v>
          </cell>
          <cell r="M36">
            <v>1.1299999999999999E-2</v>
          </cell>
          <cell r="N36">
            <v>1.1299999999999999E-2</v>
          </cell>
          <cell r="O36">
            <v>1.1299999999999999E-2</v>
          </cell>
          <cell r="P36">
            <v>1.1299999999999999E-2</v>
          </cell>
          <cell r="Q36">
            <v>1.1299999999999999E-2</v>
          </cell>
          <cell r="R36">
            <v>1.1299999999999999E-2</v>
          </cell>
          <cell r="S36">
            <v>1.1299999999999999E-2</v>
          </cell>
          <cell r="T36">
            <v>1.1299999999999999E-2</v>
          </cell>
          <cell r="U36">
            <v>1.1299999999999999E-2</v>
          </cell>
          <cell r="V36">
            <v>1.1299999999999999E-2</v>
          </cell>
          <cell r="W36">
            <v>1.1299999999999999E-2</v>
          </cell>
          <cell r="X36">
            <v>1.1299999999999999E-2</v>
          </cell>
          <cell r="Y36">
            <v>1.1299999999999999E-2</v>
          </cell>
          <cell r="Z36">
            <v>1.1299999999999999E-2</v>
          </cell>
          <cell r="AA36">
            <v>1.1299999999999999E-2</v>
          </cell>
          <cell r="AB36">
            <v>1.1299999999999999E-2</v>
          </cell>
          <cell r="AC36">
            <v>1.1299999999999999E-2</v>
          </cell>
          <cell r="AD36">
            <v>1.1299999999999999E-2</v>
          </cell>
          <cell r="AE36">
            <v>1.1299999999999999E-2</v>
          </cell>
          <cell r="AF36">
            <v>1.1299999999999999E-2</v>
          </cell>
          <cell r="AG36">
            <v>1.1299999999999999E-2</v>
          </cell>
          <cell r="AH36">
            <v>1.1299999999999999E-2</v>
          </cell>
          <cell r="AI36">
            <v>1.1299999999999999E-2</v>
          </cell>
          <cell r="AJ36">
            <v>1.1299999999999999E-2</v>
          </cell>
          <cell r="AK36">
            <v>1.1299999999999999E-2</v>
          </cell>
          <cell r="AL36">
            <v>1.1299999999999999E-2</v>
          </cell>
          <cell r="AM36">
            <v>1.1299999999999999E-2</v>
          </cell>
          <cell r="AN36">
            <v>1.1299999999999999E-2</v>
          </cell>
          <cell r="AO36">
            <v>1.1299999999999999E-2</v>
          </cell>
          <cell r="AP36">
            <v>1.1299999999999999E-2</v>
          </cell>
          <cell r="AQ36">
            <v>1.1299999999999999E-2</v>
          </cell>
          <cell r="AR36">
            <v>1.1299999999999999E-2</v>
          </cell>
          <cell r="AS36">
            <v>1.1299999999999999E-2</v>
          </cell>
          <cell r="AT36">
            <v>1.1299999999999999E-2</v>
          </cell>
          <cell r="AU36">
            <v>1.1299999999999999E-2</v>
          </cell>
          <cell r="AV36">
            <v>1.1299999999999999E-2</v>
          </cell>
          <cell r="AW36">
            <v>1.1299999999999999E-2</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17030.340175000001</v>
          </cell>
          <cell r="AQ37">
            <v>38659.542736111107</v>
          </cell>
          <cell r="AR37">
            <v>70946.432266666656</v>
          </cell>
          <cell r="AS37">
            <v>98697.359731111108</v>
          </cell>
          <cell r="AT37">
            <v>107988.09150749998</v>
          </cell>
          <cell r="AU37">
            <v>159918.61455166666</v>
          </cell>
          <cell r="AV37">
            <v>173392.21999674998</v>
          </cell>
          <cell r="AW37">
            <v>87731.944444444438</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18085317</v>
          </cell>
          <cell r="AQ38">
            <v>24384732.987499952</v>
          </cell>
          <cell r="AR38">
            <v>28162458.577499986</v>
          </cell>
          <cell r="AS38">
            <v>30797834.250268888</v>
          </cell>
          <cell r="AT38">
            <v>25989232.529325835</v>
          </cell>
          <cell r="AU38">
            <v>26966856.998256672</v>
          </cell>
          <cell r="AV38">
            <v>23807112.01947429</v>
          </cell>
          <cell r="AW38">
            <v>36806454.03945525</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18102347.340174999</v>
          </cell>
          <cell r="AQ39">
            <v>24423392.530236062</v>
          </cell>
          <cell r="AR39">
            <v>28233405.009766653</v>
          </cell>
          <cell r="AS39">
            <v>30896531.609999999</v>
          </cell>
          <cell r="AT39">
            <v>26097220.620833334</v>
          </cell>
          <cell r="AU39">
            <v>27126775.612808339</v>
          </cell>
          <cell r="AV39">
            <v>23980504.239471041</v>
          </cell>
          <cell r="AW39">
            <v>36894185.983899698</v>
          </cell>
        </row>
        <row r="41">
          <cell r="C41">
            <v>1.54E-2</v>
          </cell>
          <cell r="D41">
            <v>1.54E-2</v>
          </cell>
          <cell r="E41">
            <v>1.54E-2</v>
          </cell>
          <cell r="F41">
            <v>1.54E-2</v>
          </cell>
          <cell r="G41">
            <v>1.54E-2</v>
          </cell>
          <cell r="H41">
            <v>1.54E-2</v>
          </cell>
          <cell r="I41">
            <v>1.54E-2</v>
          </cell>
          <cell r="J41">
            <v>1.54E-2</v>
          </cell>
          <cell r="K41">
            <v>1.54E-2</v>
          </cell>
          <cell r="L41">
            <v>1.54E-2</v>
          </cell>
          <cell r="M41">
            <v>1.54E-2</v>
          </cell>
          <cell r="N41">
            <v>1.54E-2</v>
          </cell>
          <cell r="O41">
            <v>1.54E-2</v>
          </cell>
          <cell r="P41">
            <v>1.54E-2</v>
          </cell>
          <cell r="Q41">
            <v>1.54E-2</v>
          </cell>
          <cell r="R41">
            <v>1.54E-2</v>
          </cell>
          <cell r="S41">
            <v>1.54E-2</v>
          </cell>
          <cell r="T41">
            <v>1.54E-2</v>
          </cell>
          <cell r="U41">
            <v>1.54E-2</v>
          </cell>
          <cell r="V41">
            <v>1.54E-2</v>
          </cell>
          <cell r="W41">
            <v>1.54E-2</v>
          </cell>
          <cell r="X41">
            <v>1.54E-2</v>
          </cell>
          <cell r="Y41">
            <v>1.54E-2</v>
          </cell>
          <cell r="Z41">
            <v>1.54E-2</v>
          </cell>
          <cell r="AA41">
            <v>1.54E-2</v>
          </cell>
          <cell r="AB41">
            <v>1.54E-2</v>
          </cell>
          <cell r="AC41">
            <v>1.54E-2</v>
          </cell>
          <cell r="AD41">
            <v>1.54E-2</v>
          </cell>
          <cell r="AE41">
            <v>1.54E-2</v>
          </cell>
          <cell r="AF41">
            <v>1.54E-2</v>
          </cell>
          <cell r="AG41">
            <v>1.54E-2</v>
          </cell>
          <cell r="AH41">
            <v>1.54E-2</v>
          </cell>
          <cell r="AI41">
            <v>1.54E-2</v>
          </cell>
          <cell r="AJ41">
            <v>1.54E-2</v>
          </cell>
          <cell r="AK41">
            <v>1.54E-2</v>
          </cell>
          <cell r="AL41">
            <v>1.54E-2</v>
          </cell>
          <cell r="AM41">
            <v>1.54E-2</v>
          </cell>
          <cell r="AN41">
            <v>1.54E-2</v>
          </cell>
          <cell r="AO41">
            <v>1.54E-2</v>
          </cell>
          <cell r="AP41">
            <v>1.54E-2</v>
          </cell>
          <cell r="AQ41">
            <v>1.54E-2</v>
          </cell>
          <cell r="AR41">
            <v>1.54E-2</v>
          </cell>
          <cell r="AS41">
            <v>1.54E-2</v>
          </cell>
          <cell r="AT41">
            <v>1.54E-2</v>
          </cell>
          <cell r="AU41">
            <v>1.54E-2</v>
          </cell>
          <cell r="AV41">
            <v>1.54E-2</v>
          </cell>
          <cell r="AW41">
            <v>1.54E-2</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5999.9067333333332</v>
          </cell>
          <cell r="AF42">
            <v>29661.774450000001</v>
          </cell>
          <cell r="AG42">
            <v>57822.770133333339</v>
          </cell>
          <cell r="AH42">
            <v>81601.766400000008</v>
          </cell>
          <cell r="AI42">
            <v>108015.2227</v>
          </cell>
          <cell r="AJ42">
            <v>134979.59218333333</v>
          </cell>
          <cell r="AK42">
            <v>162107.01173333335</v>
          </cell>
          <cell r="AL42">
            <v>189415.97546666666</v>
          </cell>
          <cell r="AM42">
            <v>216050.55908333336</v>
          </cell>
          <cell r="AN42">
            <v>247334.05876666668</v>
          </cell>
          <cell r="AO42">
            <v>277117.58433333336</v>
          </cell>
          <cell r="AP42">
            <v>286183.33333333331</v>
          </cell>
          <cell r="AQ42">
            <v>286183.33333333331</v>
          </cell>
          <cell r="AR42">
            <v>286183.33333333331</v>
          </cell>
          <cell r="AS42">
            <v>286183.33333333331</v>
          </cell>
          <cell r="AT42">
            <v>286183.33333333331</v>
          </cell>
          <cell r="AU42">
            <v>286183.33333333331</v>
          </cell>
          <cell r="AV42">
            <v>286183.33333333331</v>
          </cell>
          <cell r="AW42">
            <v>124012.77777777777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4675252</v>
          </cell>
          <cell r="AF43">
            <v>18437820.988640003</v>
          </cell>
          <cell r="AG43">
            <v>21943632.911348008</v>
          </cell>
          <cell r="AH43">
            <v>18529088.314840015</v>
          </cell>
          <cell r="AI43">
            <v>20581914.235865615</v>
          </cell>
          <cell r="AJ43">
            <v>21011197.364721619</v>
          </cell>
          <cell r="AK43">
            <v>21138249.369845577</v>
          </cell>
          <cell r="AL43">
            <v>21279711.550483551</v>
          </cell>
          <cell r="AM43">
            <v>20754220.533076458</v>
          </cell>
          <cell r="AN43">
            <v>24376753.403838046</v>
          </cell>
          <cell r="AO43">
            <v>23207941.919610053</v>
          </cell>
          <cell r="AP43">
            <v>7064220.1958799809</v>
          </cell>
          <cell r="AQ43">
            <v>0</v>
          </cell>
          <cell r="AR43">
            <v>0</v>
          </cell>
          <cell r="AS43">
            <v>0</v>
          </cell>
          <cell r="AT43">
            <v>0</v>
          </cell>
          <cell r="AU43">
            <v>0</v>
          </cell>
          <cell r="AV43">
            <v>0</v>
          </cell>
          <cell r="AW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4681251.9067333331</v>
          </cell>
          <cell r="AF44">
            <v>18467482.763090003</v>
          </cell>
          <cell r="AG44">
            <v>22001455.681481343</v>
          </cell>
          <cell r="AH44">
            <v>18610690.081240013</v>
          </cell>
          <cell r="AI44">
            <v>20689929.458565615</v>
          </cell>
          <cell r="AJ44">
            <v>21146176.956904951</v>
          </cell>
          <cell r="AK44">
            <v>21300356.381578911</v>
          </cell>
          <cell r="AL44">
            <v>21469127.525950216</v>
          </cell>
          <cell r="AM44">
            <v>20970271.092159793</v>
          </cell>
          <cell r="AN44">
            <v>24624087.462604713</v>
          </cell>
          <cell r="AO44">
            <v>23485059.503943387</v>
          </cell>
          <cell r="AP44">
            <v>7350403.5292133139</v>
          </cell>
          <cell r="AQ44">
            <v>286183.33333333331</v>
          </cell>
          <cell r="AR44">
            <v>286183.33333333331</v>
          </cell>
          <cell r="AS44">
            <v>286183.33333333331</v>
          </cell>
          <cell r="AT44">
            <v>286183.33333333331</v>
          </cell>
          <cell r="AU44">
            <v>286183.33333333331</v>
          </cell>
          <cell r="AV44">
            <v>286183.33333333331</v>
          </cell>
          <cell r="AW44">
            <v>124012.77777777777</v>
          </cell>
        </row>
        <row r="46">
          <cell r="C46">
            <v>2.1999999999999999E-2</v>
          </cell>
          <cell r="D46">
            <v>2.1999999999999999E-2</v>
          </cell>
          <cell r="E46">
            <v>2.1999999999999999E-2</v>
          </cell>
          <cell r="F46">
            <v>2.1999999999999999E-2</v>
          </cell>
          <cell r="G46">
            <v>2.1999999999999999E-2</v>
          </cell>
          <cell r="H46">
            <v>2.1999999999999999E-2</v>
          </cell>
          <cell r="I46">
            <v>2.1999999999999999E-2</v>
          </cell>
          <cell r="J46">
            <v>2.1999999999999999E-2</v>
          </cell>
          <cell r="K46">
            <v>2.1999999999999999E-2</v>
          </cell>
          <cell r="L46">
            <v>2.1999999999999999E-2</v>
          </cell>
          <cell r="M46">
            <v>2.1999999999999999E-2</v>
          </cell>
          <cell r="N46">
            <v>2.1999999999999999E-2</v>
          </cell>
          <cell r="O46">
            <v>2.1999999999999999E-2</v>
          </cell>
          <cell r="P46">
            <v>2.1999999999999999E-2</v>
          </cell>
          <cell r="Q46">
            <v>2.1999999999999999E-2</v>
          </cell>
          <cell r="R46">
            <v>2.1999999999999999E-2</v>
          </cell>
          <cell r="S46">
            <v>2.1999999999999999E-2</v>
          </cell>
          <cell r="T46">
            <v>2.1999999999999999E-2</v>
          </cell>
          <cell r="U46">
            <v>2.1999999999999999E-2</v>
          </cell>
          <cell r="V46">
            <v>2.1999999999999999E-2</v>
          </cell>
          <cell r="W46">
            <v>2.1999999999999999E-2</v>
          </cell>
          <cell r="X46">
            <v>2.1999999999999999E-2</v>
          </cell>
          <cell r="Y46">
            <v>2.1999999999999999E-2</v>
          </cell>
          <cell r="Z46">
            <v>2.1999999999999999E-2</v>
          </cell>
          <cell r="AA46">
            <v>2.1999999999999999E-2</v>
          </cell>
          <cell r="AB46">
            <v>2.1999999999999999E-2</v>
          </cell>
          <cell r="AC46">
            <v>2.1999999999999999E-2</v>
          </cell>
          <cell r="AD46">
            <v>2.1999999999999999E-2</v>
          </cell>
          <cell r="AE46">
            <v>2.1999999999999999E-2</v>
          </cell>
          <cell r="AF46">
            <v>2.1999999999999999E-2</v>
          </cell>
          <cell r="AG46">
            <v>2.1999999999999999E-2</v>
          </cell>
          <cell r="AH46">
            <v>2.1999999999999999E-2</v>
          </cell>
          <cell r="AI46">
            <v>2.1999999999999999E-2</v>
          </cell>
          <cell r="AJ46">
            <v>2.1999999999999999E-2</v>
          </cell>
          <cell r="AK46">
            <v>2.1999999999999999E-2</v>
          </cell>
          <cell r="AL46">
            <v>2.1999999999999999E-2</v>
          </cell>
          <cell r="AM46">
            <v>2.1999999999999999E-2</v>
          </cell>
          <cell r="AN46">
            <v>2.1999999999999999E-2</v>
          </cell>
          <cell r="AO46">
            <v>2.1999999999999999E-2</v>
          </cell>
          <cell r="AP46">
            <v>2.1999999999999999E-2</v>
          </cell>
          <cell r="AQ46">
            <v>2.1999999999999999E-2</v>
          </cell>
          <cell r="AR46">
            <v>2.1999999999999999E-2</v>
          </cell>
          <cell r="AS46">
            <v>2.1999999999999999E-2</v>
          </cell>
          <cell r="AT46">
            <v>2.1999999999999999E-2</v>
          </cell>
          <cell r="AU46">
            <v>2.1999999999999999E-2</v>
          </cell>
          <cell r="AV46">
            <v>2.1999999999999999E-2</v>
          </cell>
          <cell r="AW46">
            <v>2.1999999999999999E-2</v>
          </cell>
        </row>
        <row r="47">
          <cell r="C47">
            <v>0</v>
          </cell>
          <cell r="D47">
            <v>0</v>
          </cell>
          <cell r="E47">
            <v>0</v>
          </cell>
          <cell r="F47">
            <v>0</v>
          </cell>
          <cell r="G47">
            <v>0</v>
          </cell>
          <cell r="H47">
            <v>0</v>
          </cell>
          <cell r="I47">
            <v>0</v>
          </cell>
          <cell r="J47">
            <v>0</v>
          </cell>
          <cell r="K47">
            <v>0</v>
          </cell>
          <cell r="L47">
            <v>0</v>
          </cell>
          <cell r="M47">
            <v>0</v>
          </cell>
          <cell r="N47">
            <v>0</v>
          </cell>
          <cell r="O47">
            <v>0</v>
          </cell>
          <cell r="P47">
            <v>5084.2539916666665</v>
          </cell>
          <cell r="Q47">
            <v>27925.475783333331</v>
          </cell>
          <cell r="R47">
            <v>51139.42450833333</v>
          </cell>
          <cell r="S47">
            <v>77691.472833333333</v>
          </cell>
          <cell r="T47">
            <v>102054.56983333333</v>
          </cell>
          <cell r="U47">
            <v>131170.00423101513</v>
          </cell>
          <cell r="V47">
            <v>156085.08483333333</v>
          </cell>
          <cell r="W47">
            <v>185942</v>
          </cell>
          <cell r="X47">
            <v>213135.07783333331</v>
          </cell>
          <cell r="Y47">
            <v>241419.99566666665</v>
          </cell>
          <cell r="Z47">
            <v>270779.68133333331</v>
          </cell>
          <cell r="AA47">
            <v>301851.88916666666</v>
          </cell>
          <cell r="AB47">
            <v>336793.96666666662</v>
          </cell>
          <cell r="AC47">
            <v>369595.98916166666</v>
          </cell>
          <cell r="AD47">
            <v>404933.33833333332</v>
          </cell>
          <cell r="AE47">
            <v>430833.33333333331</v>
          </cell>
          <cell r="AF47">
            <v>430833.33333333331</v>
          </cell>
          <cell r="AG47">
            <v>430833.33333333331</v>
          </cell>
          <cell r="AH47">
            <v>430833.33333333331</v>
          </cell>
          <cell r="AI47">
            <v>430833.33333333331</v>
          </cell>
          <cell r="AJ47">
            <v>430833.33333333331</v>
          </cell>
          <cell r="AK47">
            <v>430833.33333333331</v>
          </cell>
          <cell r="AL47">
            <v>430833.33333333331</v>
          </cell>
          <cell r="AM47">
            <v>430833.33333333331</v>
          </cell>
          <cell r="AN47">
            <v>430833.33333333331</v>
          </cell>
          <cell r="AO47">
            <v>430833.33333333331</v>
          </cell>
          <cell r="AP47">
            <v>430833.33333333331</v>
          </cell>
          <cell r="AQ47">
            <v>430833.33333333331</v>
          </cell>
          <cell r="AR47">
            <v>430833.33333333331</v>
          </cell>
          <cell r="AS47">
            <v>430833.33333333331</v>
          </cell>
          <cell r="AT47">
            <v>430833.33333333331</v>
          </cell>
          <cell r="AU47">
            <v>430833.33333333331</v>
          </cell>
          <cell r="AV47">
            <v>430833.33333333331</v>
          </cell>
          <cell r="AW47">
            <v>186694.44444444444</v>
          </cell>
        </row>
        <row r="48">
          <cell r="C48">
            <v>0</v>
          </cell>
          <cell r="D48">
            <v>0</v>
          </cell>
          <cell r="E48">
            <v>0</v>
          </cell>
          <cell r="F48">
            <v>0</v>
          </cell>
          <cell r="G48">
            <v>0</v>
          </cell>
          <cell r="H48">
            <v>0</v>
          </cell>
          <cell r="I48">
            <v>0</v>
          </cell>
          <cell r="J48">
            <v>0</v>
          </cell>
          <cell r="K48">
            <v>0</v>
          </cell>
          <cell r="L48">
            <v>0</v>
          </cell>
          <cell r="M48">
            <v>0</v>
          </cell>
          <cell r="N48">
            <v>0</v>
          </cell>
          <cell r="O48">
            <v>0</v>
          </cell>
          <cell r="P48">
            <v>2773229.45</v>
          </cell>
          <cell r="Q48">
            <v>12458848.08874079</v>
          </cell>
          <cell r="R48">
            <v>12662154.431140784</v>
          </cell>
          <cell r="S48">
            <v>14482934.817060791</v>
          </cell>
          <cell r="T48">
            <v>13288961.534820812</v>
          </cell>
          <cell r="U48">
            <v>15881145.711380063</v>
          </cell>
          <cell r="V48">
            <v>13590043.964900833</v>
          </cell>
          <cell r="W48">
            <v>16285803</v>
          </cell>
          <cell r="X48">
            <v>14832374.255460843</v>
          </cell>
          <cell r="Y48">
            <v>15428137.28143999</v>
          </cell>
          <cell r="Z48">
            <v>16014374.499998379</v>
          </cell>
          <cell r="AA48">
            <v>16948477.317040026</v>
          </cell>
          <cell r="AB48">
            <v>19059314.09639759</v>
          </cell>
          <cell r="AC48">
            <v>17892012.405321985</v>
          </cell>
          <cell r="AD48">
            <v>19274918.27437396</v>
          </cell>
          <cell r="AE48">
            <v>14127270.278959975</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2778313.7039916669</v>
          </cell>
          <cell r="Q49">
            <v>12486773.564524123</v>
          </cell>
          <cell r="R49">
            <v>12713293.855649117</v>
          </cell>
          <cell r="S49">
            <v>14560626.289894124</v>
          </cell>
          <cell r="T49">
            <v>13391016.104654144</v>
          </cell>
          <cell r="U49">
            <v>16012315.715611078</v>
          </cell>
          <cell r="V49">
            <v>13746129.049734166</v>
          </cell>
          <cell r="W49">
            <v>16471745</v>
          </cell>
          <cell r="X49">
            <v>15045509.333294177</v>
          </cell>
          <cell r="Y49">
            <v>15669557.277106656</v>
          </cell>
          <cell r="Z49">
            <v>16285154.181331713</v>
          </cell>
          <cell r="AA49">
            <v>17250329.206206694</v>
          </cell>
          <cell r="AB49">
            <v>19396108.063064255</v>
          </cell>
          <cell r="AC49">
            <v>18261608.394483652</v>
          </cell>
          <cell r="AD49">
            <v>19679851.612707295</v>
          </cell>
          <cell r="AE49">
            <v>14558103.612293309</v>
          </cell>
          <cell r="AF49">
            <v>430833.33333333331</v>
          </cell>
          <cell r="AG49">
            <v>430833.33333333331</v>
          </cell>
          <cell r="AH49">
            <v>430833.33333333331</v>
          </cell>
          <cell r="AI49">
            <v>430833.33333333331</v>
          </cell>
          <cell r="AJ49">
            <v>430833.33333333331</v>
          </cell>
          <cell r="AK49">
            <v>430833.33333333331</v>
          </cell>
          <cell r="AL49">
            <v>430833.33333333331</v>
          </cell>
          <cell r="AM49">
            <v>430833.33333333331</v>
          </cell>
          <cell r="AN49">
            <v>430833.33333333331</v>
          </cell>
          <cell r="AO49">
            <v>430833.33333333331</v>
          </cell>
          <cell r="AP49">
            <v>430833.33333333331</v>
          </cell>
          <cell r="AQ49">
            <v>430833.33333333331</v>
          </cell>
          <cell r="AR49">
            <v>430833.33333333331</v>
          </cell>
          <cell r="AS49">
            <v>430833.33333333331</v>
          </cell>
          <cell r="AT49">
            <v>430833.33333333331</v>
          </cell>
          <cell r="AU49">
            <v>430833.33333333331</v>
          </cell>
          <cell r="AV49">
            <v>430833.33333333331</v>
          </cell>
          <cell r="AW49">
            <v>186694.44444444444</v>
          </cell>
        </row>
        <row r="51">
          <cell r="C51">
            <v>2.87E-2</v>
          </cell>
          <cell r="D51">
            <v>2.87E-2</v>
          </cell>
          <cell r="E51">
            <v>2.87E-2</v>
          </cell>
          <cell r="F51">
            <v>2.87E-2</v>
          </cell>
          <cell r="G51">
            <v>2.87E-2</v>
          </cell>
          <cell r="H51">
            <v>2.87E-2</v>
          </cell>
          <cell r="I51">
            <v>2.87E-2</v>
          </cell>
          <cell r="J51">
            <v>2.87E-2</v>
          </cell>
          <cell r="K51">
            <v>2.87E-2</v>
          </cell>
          <cell r="L51">
            <v>2.87E-2</v>
          </cell>
          <cell r="M51">
            <v>2.87E-2</v>
          </cell>
          <cell r="N51">
            <v>2.87E-2</v>
          </cell>
          <cell r="O51">
            <v>2.87E-2</v>
          </cell>
          <cell r="P51">
            <v>2.87E-2</v>
          </cell>
          <cell r="Q51">
            <v>2.87E-2</v>
          </cell>
          <cell r="R51">
            <v>2.87E-2</v>
          </cell>
          <cell r="S51">
            <v>2.87E-2</v>
          </cell>
          <cell r="T51">
            <v>2.87E-2</v>
          </cell>
          <cell r="U51">
            <v>2.87E-2</v>
          </cell>
          <cell r="V51">
            <v>2.87E-2</v>
          </cell>
          <cell r="W51">
            <v>2.87E-2</v>
          </cell>
          <cell r="X51">
            <v>2.87E-2</v>
          </cell>
          <cell r="Y51">
            <v>2.87E-2</v>
          </cell>
          <cell r="Z51">
            <v>2.87E-2</v>
          </cell>
          <cell r="AA51">
            <v>2.87E-2</v>
          </cell>
          <cell r="AB51">
            <v>2.87E-2</v>
          </cell>
          <cell r="AC51">
            <v>2.87E-2</v>
          </cell>
          <cell r="AD51">
            <v>2.87E-2</v>
          </cell>
          <cell r="AE51">
            <v>2.87E-2</v>
          </cell>
          <cell r="AF51">
            <v>2.87E-2</v>
          </cell>
          <cell r="AG51">
            <v>2.87E-2</v>
          </cell>
          <cell r="AH51">
            <v>2.87E-2</v>
          </cell>
          <cell r="AI51">
            <v>2.87E-2</v>
          </cell>
          <cell r="AJ51">
            <v>2.87E-2</v>
          </cell>
          <cell r="AK51">
            <v>2.87E-2</v>
          </cell>
          <cell r="AL51">
            <v>2.87E-2</v>
          </cell>
          <cell r="AM51">
            <v>2.87E-2</v>
          </cell>
          <cell r="AN51">
            <v>2.87E-2</v>
          </cell>
          <cell r="AO51">
            <v>2.87E-2</v>
          </cell>
          <cell r="AP51">
            <v>2.87E-2</v>
          </cell>
          <cell r="AQ51">
            <v>2.87E-2</v>
          </cell>
          <cell r="AR51">
            <v>2.87E-2</v>
          </cell>
          <cell r="AS51">
            <v>2.87E-2</v>
          </cell>
          <cell r="AT51">
            <v>2.87E-2</v>
          </cell>
          <cell r="AU51">
            <v>2.87E-2</v>
          </cell>
          <cell r="AV51">
            <v>2.87E-2</v>
          </cell>
          <cell r="AW51">
            <v>2.87E-2</v>
          </cell>
        </row>
        <row r="52">
          <cell r="C52">
            <v>191960.26091666668</v>
          </cell>
          <cell r="D52">
            <v>210304.85491866665</v>
          </cell>
          <cell r="E52">
            <v>229680.24905058334</v>
          </cell>
          <cell r="F52">
            <v>249323.39237049999</v>
          </cell>
          <cell r="G52">
            <v>269447.67674475</v>
          </cell>
          <cell r="H52">
            <v>290987.83000991668</v>
          </cell>
          <cell r="I52">
            <v>313671.66524050001</v>
          </cell>
          <cell r="J52">
            <v>334547.20990308333</v>
          </cell>
          <cell r="K52">
            <v>358490.91259158333</v>
          </cell>
          <cell r="L52">
            <v>380723.45928808331</v>
          </cell>
          <cell r="M52">
            <v>404962.35135416663</v>
          </cell>
          <cell r="N52">
            <v>431531.76337366668</v>
          </cell>
          <cell r="O52">
            <v>457826.05377308332</v>
          </cell>
          <cell r="P52">
            <v>480725</v>
          </cell>
          <cell r="Q52">
            <v>480725</v>
          </cell>
          <cell r="R52">
            <v>480725</v>
          </cell>
          <cell r="S52">
            <v>480725</v>
          </cell>
          <cell r="T52">
            <v>480725</v>
          </cell>
          <cell r="U52">
            <v>480725</v>
          </cell>
          <cell r="V52">
            <v>480725</v>
          </cell>
          <cell r="W52">
            <v>480725</v>
          </cell>
          <cell r="X52">
            <v>480725</v>
          </cell>
          <cell r="Y52">
            <v>480725</v>
          </cell>
          <cell r="Z52">
            <v>480725</v>
          </cell>
          <cell r="AA52">
            <v>480725</v>
          </cell>
          <cell r="AB52">
            <v>480725</v>
          </cell>
          <cell r="AC52">
            <v>480725</v>
          </cell>
          <cell r="AD52">
            <v>480725</v>
          </cell>
          <cell r="AE52">
            <v>480725</v>
          </cell>
          <cell r="AF52">
            <v>480725</v>
          </cell>
          <cell r="AG52">
            <v>480725</v>
          </cell>
          <cell r="AH52">
            <v>480725</v>
          </cell>
          <cell r="AI52">
            <v>480725</v>
          </cell>
          <cell r="AJ52">
            <v>480725</v>
          </cell>
          <cell r="AK52">
            <v>480725</v>
          </cell>
          <cell r="AL52">
            <v>480725</v>
          </cell>
          <cell r="AM52">
            <v>480725</v>
          </cell>
          <cell r="AN52">
            <v>480725</v>
          </cell>
          <cell r="AO52">
            <v>480725</v>
          </cell>
          <cell r="AP52">
            <v>480725</v>
          </cell>
          <cell r="AQ52">
            <v>480725</v>
          </cell>
          <cell r="AR52">
            <v>480725</v>
          </cell>
          <cell r="AS52">
            <v>480725</v>
          </cell>
          <cell r="AT52">
            <v>480725</v>
          </cell>
          <cell r="AU52">
            <v>480725</v>
          </cell>
          <cell r="AV52">
            <v>480725</v>
          </cell>
          <cell r="AW52">
            <v>208314.16666666666</v>
          </cell>
        </row>
        <row r="53">
          <cell r="C53">
            <v>80262130</v>
          </cell>
          <cell r="D53">
            <v>7670212.5493008122</v>
          </cell>
          <cell r="E53">
            <v>8101210.0788207911</v>
          </cell>
          <cell r="F53">
            <v>8213160.9584208066</v>
          </cell>
          <cell r="G53">
            <v>8414334.9217008259</v>
          </cell>
          <cell r="H53">
            <v>9006335.8629807979</v>
          </cell>
          <cell r="I53">
            <v>9484530.4041007832</v>
          </cell>
          <cell r="J53">
            <v>8728450.7194607891</v>
          </cell>
          <cell r="K53">
            <v>10011304.2595408</v>
          </cell>
          <cell r="L53">
            <v>9295838.3407407682</v>
          </cell>
          <cell r="M53">
            <v>10134728.377460787</v>
          </cell>
          <cell r="N53">
            <v>11109161.530660802</v>
          </cell>
          <cell r="O53">
            <v>10994127.672900777</v>
          </cell>
          <cell r="P53">
            <v>9574471.9339408018</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C54">
            <v>80454090.260916665</v>
          </cell>
          <cell r="D54">
            <v>7880517.4042194784</v>
          </cell>
          <cell r="E54">
            <v>8330890.3278713748</v>
          </cell>
          <cell r="F54">
            <v>8462484.3507913072</v>
          </cell>
          <cell r="G54">
            <v>8683782.5984455757</v>
          </cell>
          <cell r="H54">
            <v>9297323.6929907147</v>
          </cell>
          <cell r="I54">
            <v>9798202.0693412833</v>
          </cell>
          <cell r="J54">
            <v>9062997.9293638729</v>
          </cell>
          <cell r="K54">
            <v>10369795.172132384</v>
          </cell>
          <cell r="L54">
            <v>9676561.8000288513</v>
          </cell>
          <cell r="M54">
            <v>10539690.728814954</v>
          </cell>
          <cell r="N54">
            <v>11540693.29403447</v>
          </cell>
          <cell r="O54">
            <v>11451953.72667386</v>
          </cell>
          <cell r="P54">
            <v>10055196.933940802</v>
          </cell>
          <cell r="Q54">
            <v>480725</v>
          </cell>
          <cell r="R54">
            <v>480725</v>
          </cell>
          <cell r="S54">
            <v>480725</v>
          </cell>
          <cell r="T54">
            <v>480725</v>
          </cell>
          <cell r="U54">
            <v>480725</v>
          </cell>
          <cell r="V54">
            <v>480725</v>
          </cell>
          <cell r="W54">
            <v>480725</v>
          </cell>
          <cell r="X54">
            <v>480725</v>
          </cell>
          <cell r="Y54">
            <v>480725</v>
          </cell>
          <cell r="Z54">
            <v>480725</v>
          </cell>
          <cell r="AA54">
            <v>480725</v>
          </cell>
          <cell r="AB54">
            <v>480725</v>
          </cell>
          <cell r="AC54">
            <v>480725</v>
          </cell>
          <cell r="AD54">
            <v>480725</v>
          </cell>
          <cell r="AE54">
            <v>480725</v>
          </cell>
          <cell r="AF54">
            <v>480725</v>
          </cell>
          <cell r="AG54">
            <v>480725</v>
          </cell>
          <cell r="AH54">
            <v>480725</v>
          </cell>
          <cell r="AI54">
            <v>480725</v>
          </cell>
          <cell r="AJ54">
            <v>480725</v>
          </cell>
          <cell r="AK54">
            <v>480725</v>
          </cell>
          <cell r="AL54">
            <v>480725</v>
          </cell>
          <cell r="AM54">
            <v>480725</v>
          </cell>
          <cell r="AN54">
            <v>480725</v>
          </cell>
          <cell r="AO54">
            <v>480725</v>
          </cell>
          <cell r="AP54">
            <v>480725</v>
          </cell>
          <cell r="AQ54">
            <v>480725</v>
          </cell>
          <cell r="AR54">
            <v>480725</v>
          </cell>
          <cell r="AS54">
            <v>480725</v>
          </cell>
          <cell r="AT54">
            <v>480725</v>
          </cell>
          <cell r="AU54">
            <v>480725</v>
          </cell>
          <cell r="AV54">
            <v>480725</v>
          </cell>
          <cell r="AW54">
            <v>208314.16666666666</v>
          </cell>
        </row>
        <row r="56">
          <cell r="C56">
            <v>2.5600000000000001E-2</v>
          </cell>
          <cell r="D56">
            <v>2.5600000000000001E-2</v>
          </cell>
          <cell r="E56">
            <v>2.5600000000000001E-2</v>
          </cell>
          <cell r="F56">
            <v>2.5600000000000001E-2</v>
          </cell>
          <cell r="G56">
            <v>2.5600000000000001E-2</v>
          </cell>
          <cell r="H56">
            <v>2.5600000000000001E-2</v>
          </cell>
          <cell r="I56">
            <v>2.5600000000000001E-2</v>
          </cell>
          <cell r="J56">
            <v>2.5600000000000001E-2</v>
          </cell>
          <cell r="K56">
            <v>2.5600000000000001E-2</v>
          </cell>
          <cell r="L56">
            <v>2.5600000000000001E-2</v>
          </cell>
          <cell r="M56">
            <v>2.5600000000000001E-2</v>
          </cell>
          <cell r="N56">
            <v>2.5600000000000001E-2</v>
          </cell>
          <cell r="O56">
            <v>2.5600000000000001E-2</v>
          </cell>
          <cell r="P56">
            <v>2.5600000000000001E-2</v>
          </cell>
          <cell r="Q56">
            <v>2.5600000000000001E-2</v>
          </cell>
          <cell r="R56">
            <v>2.5600000000000001E-2</v>
          </cell>
          <cell r="S56">
            <v>2.5600000000000001E-2</v>
          </cell>
          <cell r="T56">
            <v>2.5600000000000001E-2</v>
          </cell>
          <cell r="U56">
            <v>2.5600000000000001E-2</v>
          </cell>
          <cell r="V56">
            <v>2.5600000000000001E-2</v>
          </cell>
          <cell r="W56">
            <v>2.5600000000000001E-2</v>
          </cell>
          <cell r="X56">
            <v>2.5600000000000001E-2</v>
          </cell>
          <cell r="Y56">
            <v>2.5600000000000001E-2</v>
          </cell>
          <cell r="Z56">
            <v>2.5600000000000001E-2</v>
          </cell>
          <cell r="AA56">
            <v>2.5600000000000001E-2</v>
          </cell>
          <cell r="AB56">
            <v>2.5600000000000001E-2</v>
          </cell>
          <cell r="AC56">
            <v>2.5600000000000001E-2</v>
          </cell>
          <cell r="AD56">
            <v>2.5600000000000001E-2</v>
          </cell>
          <cell r="AE56">
            <v>2.5600000000000001E-2</v>
          </cell>
          <cell r="AF56">
            <v>2.5600000000000001E-2</v>
          </cell>
          <cell r="AG56">
            <v>2.5600000000000001E-2</v>
          </cell>
          <cell r="AH56">
            <v>2.5600000000000001E-2</v>
          </cell>
          <cell r="AI56">
            <v>2.5600000000000001E-2</v>
          </cell>
          <cell r="AJ56">
            <v>2.5600000000000001E-2</v>
          </cell>
          <cell r="AK56">
            <v>2.5600000000000001E-2</v>
          </cell>
          <cell r="AL56">
            <v>2.5600000000000001E-2</v>
          </cell>
          <cell r="AM56">
            <v>2.5600000000000001E-2</v>
          </cell>
          <cell r="AN56">
            <v>2.5600000000000001E-2</v>
          </cell>
          <cell r="AO56">
            <v>2.5600000000000001E-2</v>
          </cell>
          <cell r="AP56">
            <v>2.5600000000000001E-2</v>
          </cell>
          <cell r="AQ56">
            <v>2.5600000000000001E-2</v>
          </cell>
          <cell r="AR56">
            <v>2.5600000000000001E-2</v>
          </cell>
          <cell r="AS56">
            <v>2.5600000000000001E-2</v>
          </cell>
          <cell r="AT56">
            <v>2.5600000000000001E-2</v>
          </cell>
          <cell r="AU56">
            <v>2.5600000000000001E-2</v>
          </cell>
          <cell r="AV56">
            <v>2.5600000000000001E-2</v>
          </cell>
          <cell r="AW56">
            <v>2.5600000000000001E-2</v>
          </cell>
        </row>
        <row r="57">
          <cell r="C57">
            <v>10157.467733333333</v>
          </cell>
          <cell r="D57">
            <v>11128.160981333334</v>
          </cell>
          <cell r="E57">
            <v>12153.398869333332</v>
          </cell>
          <cell r="F57">
            <v>13192.804544000001</v>
          </cell>
          <cell r="G57">
            <v>14257.669525333333</v>
          </cell>
          <cell r="H57">
            <v>15397.454400000001</v>
          </cell>
          <cell r="I57">
            <v>16597.756586666666</v>
          </cell>
          <cell r="J57">
            <v>17702.374058666668</v>
          </cell>
          <cell r="K57">
            <v>18969.341376</v>
          </cell>
          <cell r="L57">
            <v>20145.763861333337</v>
          </cell>
          <cell r="M57">
            <v>21428.350954666668</v>
          </cell>
          <cell r="N57">
            <v>22834.257066666669</v>
          </cell>
          <cell r="O57">
            <v>24225.604266666665</v>
          </cell>
          <cell r="P57">
            <v>25788.249599999999</v>
          </cell>
          <cell r="Q57">
            <v>27364.964266666666</v>
          </cell>
          <cell r="R57">
            <v>28967.4048</v>
          </cell>
          <cell r="S57">
            <v>30800.275200000004</v>
          </cell>
          <cell r="T57">
            <v>32482.0416</v>
          </cell>
          <cell r="U57">
            <v>34491.8584089617</v>
          </cell>
          <cell r="V57">
            <v>36211.729066666667</v>
          </cell>
          <cell r="W57">
            <v>38273</v>
          </cell>
          <cell r="X57">
            <v>40149.847466666666</v>
          </cell>
          <cell r="Y57">
            <v>42102.336000000003</v>
          </cell>
          <cell r="Z57">
            <v>44129.013333333336</v>
          </cell>
          <cell r="AA57">
            <v>46273.905066666666</v>
          </cell>
          <cell r="AB57">
            <v>48685.932800000002</v>
          </cell>
          <cell r="AC57">
            <v>50950.231594666664</v>
          </cell>
          <cell r="AD57">
            <v>53389.542400000006</v>
          </cell>
          <cell r="AE57">
            <v>55769.070933333336</v>
          </cell>
          <cell r="AF57">
            <v>58102.444800000005</v>
          </cell>
          <cell r="AG57">
            <v>60879.492266666668</v>
          </cell>
          <cell r="AH57">
            <v>63224.416000000005</v>
          </cell>
          <cell r="AI57">
            <v>65829.132800000007</v>
          </cell>
          <cell r="AJ57">
            <v>68488.177066666671</v>
          </cell>
          <cell r="AK57">
            <v>71163.300266666673</v>
          </cell>
          <cell r="AL57">
            <v>73856.326400000005</v>
          </cell>
          <cell r="AM57">
            <v>76482.850133333341</v>
          </cell>
          <cell r="AN57">
            <v>79567.816533333345</v>
          </cell>
          <cell r="AO57">
            <v>82504.866133333344</v>
          </cell>
          <cell r="AP57">
            <v>83413.333333333328</v>
          </cell>
          <cell r="AQ57">
            <v>83413.333333333328</v>
          </cell>
          <cell r="AR57">
            <v>83413.333333333328</v>
          </cell>
          <cell r="AS57">
            <v>83413.333333333328</v>
          </cell>
          <cell r="AT57">
            <v>83413.333333333328</v>
          </cell>
          <cell r="AU57">
            <v>83413.333333333328</v>
          </cell>
          <cell r="AV57">
            <v>83413.333333333328</v>
          </cell>
          <cell r="AW57">
            <v>36145.777777777774</v>
          </cell>
        </row>
        <row r="58">
          <cell r="C58">
            <v>4761313</v>
          </cell>
          <cell r="D58">
            <v>455012.60639920086</v>
          </cell>
          <cell r="E58">
            <v>480580.2568791993</v>
          </cell>
          <cell r="F58">
            <v>487221.40727919992</v>
          </cell>
          <cell r="G58">
            <v>499155.45399920084</v>
          </cell>
          <cell r="H58">
            <v>534274.15271919966</v>
          </cell>
          <cell r="I58">
            <v>562641.64159919973</v>
          </cell>
          <cell r="J58">
            <v>517789.44623919856</v>
          </cell>
          <cell r="K58">
            <v>593890.92615920026</v>
          </cell>
          <cell r="L58">
            <v>551448.03495919891</v>
          </cell>
          <cell r="M58">
            <v>601212.69823919795</v>
          </cell>
          <cell r="N58">
            <v>659018.49503920041</v>
          </cell>
          <cell r="O58">
            <v>652194.41279919818</v>
          </cell>
          <cell r="P58">
            <v>732490.36175920069</v>
          </cell>
          <cell r="Q58">
            <v>739084.60695919953</v>
          </cell>
          <cell r="R58">
            <v>751144.36455919966</v>
          </cell>
          <cell r="S58">
            <v>859157.65863920003</v>
          </cell>
          <cell r="T58">
            <v>788328.48087920062</v>
          </cell>
          <cell r="U58">
            <v>942101.84432000108</v>
          </cell>
          <cell r="V58">
            <v>806189.37079920247</v>
          </cell>
          <cell r="W58">
            <v>966107</v>
          </cell>
          <cell r="X58">
            <v>879886.32023920119</v>
          </cell>
          <cell r="Y58">
            <v>915228.72856000066</v>
          </cell>
          <cell r="Z58">
            <v>950005.21610159799</v>
          </cell>
          <cell r="AA58">
            <v>1005417.96796</v>
          </cell>
          <cell r="AB58">
            <v>1130637.8277524002</v>
          </cell>
          <cell r="AC58">
            <v>1061390.5595529974</v>
          </cell>
          <cell r="AD58">
            <v>1143427.0247509964</v>
          </cell>
          <cell r="AE58">
            <v>1115403.6860399991</v>
          </cell>
          <cell r="AF58">
            <v>1093768.8213599995</v>
          </cell>
          <cell r="AG58">
            <v>1301740.774402</v>
          </cell>
          <cell r="AH58">
            <v>1099182.8576599993</v>
          </cell>
          <cell r="AI58">
            <v>1220960.6665344015</v>
          </cell>
          <cell r="AJ58">
            <v>1246426.6741783991</v>
          </cell>
          <cell r="AK58">
            <v>1253963.7338043973</v>
          </cell>
          <cell r="AL58">
            <v>1262355.8207913972</v>
          </cell>
          <cell r="AM58">
            <v>1231183.0231486037</v>
          </cell>
          <cell r="AN58">
            <v>1446078.4137869999</v>
          </cell>
          <cell r="AO58">
            <v>1376741.8172650039</v>
          </cell>
          <cell r="AP58">
            <v>425843.51162</v>
          </cell>
          <cell r="AQ58">
            <v>0</v>
          </cell>
          <cell r="AR58">
            <v>0</v>
          </cell>
          <cell r="AS58">
            <v>0</v>
          </cell>
          <cell r="AT58">
            <v>0</v>
          </cell>
          <cell r="AU58">
            <v>0</v>
          </cell>
          <cell r="AV58">
            <v>0</v>
          </cell>
          <cell r="AW58">
            <v>0</v>
          </cell>
        </row>
        <row r="59">
          <cell r="C59">
            <v>4771470.4677333329</v>
          </cell>
          <cell r="D59">
            <v>466140.76738053421</v>
          </cell>
          <cell r="E59">
            <v>492733.65574853262</v>
          </cell>
          <cell r="F59">
            <v>500414.21182319993</v>
          </cell>
          <cell r="G59">
            <v>513413.12352453417</v>
          </cell>
          <cell r="H59">
            <v>549671.6071191997</v>
          </cell>
          <cell r="I59">
            <v>579239.39818586642</v>
          </cell>
          <cell r="J59">
            <v>535491.8202978652</v>
          </cell>
          <cell r="K59">
            <v>612860.26753520023</v>
          </cell>
          <cell r="L59">
            <v>571593.79882053228</v>
          </cell>
          <cell r="M59">
            <v>622641.04919386457</v>
          </cell>
          <cell r="N59">
            <v>681852.75210586702</v>
          </cell>
          <cell r="O59">
            <v>676420.01706586487</v>
          </cell>
          <cell r="P59">
            <v>758278.61135920067</v>
          </cell>
          <cell r="Q59">
            <v>766449.57122586621</v>
          </cell>
          <cell r="R59">
            <v>780111.76935919968</v>
          </cell>
          <cell r="S59">
            <v>889957.93383920006</v>
          </cell>
          <cell r="T59">
            <v>820810.52247920062</v>
          </cell>
          <cell r="U59">
            <v>976593.70272896276</v>
          </cell>
          <cell r="V59">
            <v>842401.09986586915</v>
          </cell>
          <cell r="W59">
            <v>1004380</v>
          </cell>
          <cell r="X59">
            <v>920036.16770586791</v>
          </cell>
          <cell r="Y59">
            <v>957331.06456000067</v>
          </cell>
          <cell r="Z59">
            <v>994134.2294349313</v>
          </cell>
          <cell r="AA59">
            <v>1051691.8730266667</v>
          </cell>
          <cell r="AB59">
            <v>1179323.7605524003</v>
          </cell>
          <cell r="AC59">
            <v>1112340.791147664</v>
          </cell>
          <cell r="AD59">
            <v>1196816.5671509963</v>
          </cell>
          <cell r="AE59">
            <v>1171172.7569733325</v>
          </cell>
          <cell r="AF59">
            <v>1151871.2661599994</v>
          </cell>
          <cell r="AG59">
            <v>1362620.2666686666</v>
          </cell>
          <cell r="AH59">
            <v>1162407.2736599992</v>
          </cell>
          <cell r="AI59">
            <v>1286789.7993344015</v>
          </cell>
          <cell r="AJ59">
            <v>1314914.8512450659</v>
          </cell>
          <cell r="AK59">
            <v>1325127.0340710639</v>
          </cell>
          <cell r="AL59">
            <v>1336212.1471913971</v>
          </cell>
          <cell r="AM59">
            <v>1307665.8732819371</v>
          </cell>
          <cell r="AN59">
            <v>1525646.2303203333</v>
          </cell>
          <cell r="AO59">
            <v>1459246.6833983373</v>
          </cell>
          <cell r="AP59">
            <v>509256.84495333332</v>
          </cell>
          <cell r="AQ59">
            <v>83413.333333333328</v>
          </cell>
          <cell r="AR59">
            <v>83413.333333333328</v>
          </cell>
          <cell r="AS59">
            <v>83413.333333333328</v>
          </cell>
          <cell r="AT59">
            <v>83413.333333333328</v>
          </cell>
          <cell r="AU59">
            <v>83413.333333333328</v>
          </cell>
          <cell r="AV59">
            <v>83413.333333333328</v>
          </cell>
          <cell r="AW59">
            <v>36145.777777777774</v>
          </cell>
        </row>
        <row r="62">
          <cell r="C62">
            <v>7038120</v>
          </cell>
          <cell r="D62">
            <v>7962368.8399999999</v>
          </cell>
          <cell r="E62">
            <v>8426577.7400000002</v>
          </cell>
          <cell r="F62">
            <v>8427385.9199999999</v>
          </cell>
          <cell r="G62">
            <v>8719030.4600000009</v>
          </cell>
          <cell r="H62">
            <v>9256309.2200000007</v>
          </cell>
          <cell r="I62">
            <v>9749441.5500000007</v>
          </cell>
          <cell r="J62">
            <v>8986774.4700000007</v>
          </cell>
          <cell r="K62">
            <v>10197580.460000001</v>
          </cell>
          <cell r="L62">
            <v>9413773.9199999999</v>
          </cell>
          <cell r="M62">
            <v>10420437.75</v>
          </cell>
          <cell r="N62">
            <v>11199711.609999999</v>
          </cell>
          <cell r="O62">
            <v>11254203.57</v>
          </cell>
          <cell r="P62">
            <v>12647963.810000001</v>
          </cell>
          <cell r="Q62">
            <v>12886540.1</v>
          </cell>
          <cell r="R62">
            <v>13076197.73</v>
          </cell>
          <cell r="S62">
            <v>15040398.869999999</v>
          </cell>
          <cell r="T62">
            <v>13751024.6</v>
          </cell>
          <cell r="U62">
            <v>16185766.1</v>
          </cell>
          <cell r="V62">
            <v>13848403</v>
          </cell>
          <cell r="W62">
            <v>16470476</v>
          </cell>
          <cell r="X62">
            <v>15353605.300000001</v>
          </cell>
          <cell r="Y62">
            <v>16156295</v>
          </cell>
          <cell r="Z62">
            <v>16370461.9</v>
          </cell>
          <cell r="AA62">
            <v>17790939</v>
          </cell>
          <cell r="AB62">
            <v>19829014.449999999</v>
          </cell>
          <cell r="AC62">
            <v>18602755.25</v>
          </cell>
          <cell r="AD62">
            <v>20038751.84</v>
          </cell>
          <cell r="AE62">
            <v>19800505</v>
          </cell>
          <cell r="AF62">
            <v>19416400</v>
          </cell>
          <cell r="AG62">
            <v>22840495.940000001</v>
          </cell>
          <cell r="AH62">
            <v>19207899</v>
          </cell>
          <cell r="AI62">
            <v>21160260.809999999</v>
          </cell>
          <cell r="AJ62">
            <v>21413992.260000002</v>
          </cell>
          <cell r="AK62">
            <v>22026425.960000001</v>
          </cell>
          <cell r="AL62">
            <v>22200537.039999999</v>
          </cell>
          <cell r="AM62">
            <v>21602324.32</v>
          </cell>
          <cell r="AN62">
            <v>25069175.32</v>
          </cell>
          <cell r="AO62">
            <v>24431734.670000002</v>
          </cell>
          <cell r="AP62">
            <v>25202934</v>
          </cell>
          <cell r="AQ62">
            <v>24186940</v>
          </cell>
          <cell r="AR62">
            <v>25616553</v>
          </cell>
          <cell r="AS62">
            <v>27380211</v>
          </cell>
          <cell r="AT62">
            <v>23132118</v>
          </cell>
          <cell r="AU62">
            <v>24393989</v>
          </cell>
          <cell r="AV62">
            <v>21372470.809999999</v>
          </cell>
          <cell r="AW62">
            <v>33176556.690000001</v>
          </cell>
        </row>
        <row r="63">
          <cell r="C63">
            <v>137495.73000000001</v>
          </cell>
          <cell r="D63">
            <v>162856.32999999999</v>
          </cell>
          <cell r="E63">
            <v>155212.60999999999</v>
          </cell>
          <cell r="F63">
            <v>272996.46000000002</v>
          </cell>
          <cell r="G63">
            <v>194459.92</v>
          </cell>
          <cell r="H63">
            <v>284300.79999999999</v>
          </cell>
          <cell r="I63">
            <v>297730.51</v>
          </cell>
          <cell r="J63">
            <v>259465.71</v>
          </cell>
          <cell r="K63">
            <v>407614.74</v>
          </cell>
          <cell r="L63">
            <v>433512.45</v>
          </cell>
          <cell r="M63">
            <v>315503.34000000003</v>
          </cell>
          <cell r="N63">
            <v>568468.29</v>
          </cell>
          <cell r="O63">
            <v>392118.87</v>
          </cell>
          <cell r="P63">
            <v>432228.71</v>
          </cell>
          <cell r="Q63">
            <v>311392.37</v>
          </cell>
          <cell r="R63">
            <v>337100.84</v>
          </cell>
          <cell r="S63">
            <v>301693.38</v>
          </cell>
          <cell r="T63">
            <v>326266.19</v>
          </cell>
          <cell r="U63">
            <v>637481.23</v>
          </cell>
          <cell r="V63">
            <v>547830.11</v>
          </cell>
          <cell r="W63">
            <v>781434.5</v>
          </cell>
          <cell r="X63">
            <v>662100.05000000005</v>
          </cell>
          <cell r="Y63">
            <v>649223.41</v>
          </cell>
          <cell r="Z63">
            <v>1073630.06</v>
          </cell>
          <cell r="AA63">
            <v>670649.96</v>
          </cell>
          <cell r="AB63">
            <v>931861.49</v>
          </cell>
          <cell r="AC63">
            <v>886605.14</v>
          </cell>
          <cell r="AD63">
            <v>956976.01</v>
          </cell>
          <cell r="AE63">
            <v>680653.01</v>
          </cell>
          <cell r="AF63">
            <v>667497.17000000004</v>
          </cell>
          <cell r="AG63">
            <v>1062201.76</v>
          </cell>
          <cell r="AH63">
            <v>975412.55</v>
          </cell>
          <cell r="AI63">
            <v>1259147.83</v>
          </cell>
          <cell r="AJ63">
            <v>1473024.78</v>
          </cell>
          <cell r="AK63">
            <v>998985.18</v>
          </cell>
          <cell r="AL63">
            <v>978967.55</v>
          </cell>
          <cell r="AM63">
            <v>1004775.09</v>
          </cell>
          <cell r="AN63">
            <v>1483865.13</v>
          </cell>
          <cell r="AO63">
            <v>848146.08</v>
          </cell>
          <cell r="AP63">
            <v>1095658.46</v>
          </cell>
          <cell r="AQ63">
            <v>887332.83</v>
          </cell>
          <cell r="AR63">
            <v>1068513.3799999999</v>
          </cell>
          <cell r="AS63">
            <v>981570.46</v>
          </cell>
          <cell r="AT63">
            <v>965069.41</v>
          </cell>
          <cell r="AU63">
            <v>360941.65</v>
          </cell>
          <cell r="AV63">
            <v>20747.41</v>
          </cell>
          <cell r="AW63">
            <v>19639.93</v>
          </cell>
          <cell r="AX63">
            <v>30220358.869999997</v>
          </cell>
          <cell r="AY63">
            <v>920000000</v>
          </cell>
        </row>
        <row r="64">
          <cell r="C64">
            <v>87047811</v>
          </cell>
          <cell r="D64">
            <v>94223426.039999992</v>
          </cell>
          <cell r="E64">
            <v>102348651.21000001</v>
          </cell>
          <cell r="F64">
            <v>110930441.56</v>
          </cell>
          <cell r="G64">
            <v>119630823.93999998</v>
          </cell>
          <cell r="H64">
            <v>128544314.32000001</v>
          </cell>
          <cell r="I64">
            <v>138084924.34</v>
          </cell>
          <cell r="J64">
            <v>148132096.40000001</v>
          </cell>
          <cell r="K64">
            <v>157378336.57999998</v>
          </cell>
          <cell r="L64">
            <v>167983531.78000003</v>
          </cell>
          <cell r="M64">
            <v>177830818.15000001</v>
          </cell>
          <cell r="N64">
            <v>188566759.09999999</v>
          </cell>
          <cell r="O64">
            <v>200334939.14000002</v>
          </cell>
          <cell r="P64">
            <v>211981261.47999999</v>
          </cell>
          <cell r="Q64">
            <v>225061453.53</v>
          </cell>
          <cell r="R64">
            <v>238259386.43000001</v>
          </cell>
          <cell r="S64">
            <v>251672684.75</v>
          </cell>
          <cell r="T64">
            <v>267014777.21000001</v>
          </cell>
          <cell r="U64">
            <v>281092067.66999996</v>
          </cell>
          <cell r="V64">
            <v>297915314.88999999</v>
          </cell>
          <cell r="W64">
            <v>312311548</v>
          </cell>
          <cell r="X64">
            <v>329563458.64999998</v>
          </cell>
          <cell r="Y64">
            <v>345579164</v>
          </cell>
          <cell r="Z64">
            <v>362384682.04000002</v>
          </cell>
          <cell r="AA64">
            <v>379828774</v>
          </cell>
          <cell r="AB64">
            <v>398290363.06</v>
          </cell>
          <cell r="AC64">
            <v>419051239.44999999</v>
          </cell>
          <cell r="AD64">
            <v>438540598.15000004</v>
          </cell>
          <cell r="AE64">
            <v>459536326</v>
          </cell>
          <cell r="AF64">
            <v>480017484</v>
          </cell>
          <cell r="AG64">
            <v>500101381.30000001</v>
          </cell>
          <cell r="AH64">
            <v>524004079</v>
          </cell>
          <cell r="AI64">
            <v>544187391.36000001</v>
          </cell>
          <cell r="AJ64">
            <v>566606799.96000004</v>
          </cell>
          <cell r="AK64">
            <v>589493816.86000001</v>
          </cell>
          <cell r="AL64">
            <v>612519228.41000009</v>
          </cell>
          <cell r="AM64">
            <v>635698732.58999991</v>
          </cell>
          <cell r="AN64">
            <v>658305831.54999995</v>
          </cell>
          <cell r="AO64">
            <v>684858872.25</v>
          </cell>
          <cell r="AP64">
            <v>710138753</v>
          </cell>
          <cell r="AQ64">
            <v>736437345</v>
          </cell>
          <cell r="AR64">
            <v>761511621</v>
          </cell>
          <cell r="AS64">
            <v>788196687</v>
          </cell>
          <cell r="AT64">
            <v>816558468</v>
          </cell>
          <cell r="AU64">
            <v>840655655</v>
          </cell>
          <cell r="AV64">
            <v>865410585.16000009</v>
          </cell>
          <cell r="AW64">
            <v>886803803.38</v>
          </cell>
        </row>
        <row r="65">
          <cell r="C65">
            <v>51113.39</v>
          </cell>
          <cell r="D65">
            <v>146315.79999999999</v>
          </cell>
          <cell r="E65">
            <v>133442.81</v>
          </cell>
          <cell r="F65">
            <v>222527.03</v>
          </cell>
          <cell r="G65">
            <v>114663.22</v>
          </cell>
          <cell r="H65">
            <v>281515.53999999998</v>
          </cell>
          <cell r="I65">
            <v>245614.74</v>
          </cell>
          <cell r="J65">
            <v>206113.47</v>
          </cell>
          <cell r="K65">
            <v>257957.86</v>
          </cell>
          <cell r="L65">
            <v>218339.52</v>
          </cell>
          <cell r="M65">
            <v>145142.72</v>
          </cell>
          <cell r="N65">
            <v>349583.86</v>
          </cell>
          <cell r="O65">
            <v>229407.21</v>
          </cell>
          <cell r="P65">
            <v>246441.15</v>
          </cell>
          <cell r="Q65">
            <v>152801.17000000001</v>
          </cell>
          <cell r="R65">
            <v>242589.3</v>
          </cell>
          <cell r="S65">
            <v>225067.32</v>
          </cell>
          <cell r="T65">
            <v>336562.96</v>
          </cell>
          <cell r="U65">
            <v>409981.21</v>
          </cell>
          <cell r="V65">
            <v>493554.75</v>
          </cell>
          <cell r="W65">
            <v>315889.15000000002</v>
          </cell>
          <cell r="X65">
            <v>279247.52</v>
          </cell>
          <cell r="Y65">
            <v>403622.64</v>
          </cell>
          <cell r="Z65">
            <v>392132.98</v>
          </cell>
          <cell r="AA65">
            <v>361869.29</v>
          </cell>
          <cell r="AB65">
            <v>425920</v>
          </cell>
          <cell r="AC65">
            <v>456359.62</v>
          </cell>
          <cell r="AD65">
            <v>646491.21</v>
          </cell>
          <cell r="AE65">
            <v>490744.67</v>
          </cell>
          <cell r="AF65">
            <v>377617.3</v>
          </cell>
          <cell r="AG65">
            <v>776956.72</v>
          </cell>
          <cell r="AH65">
            <v>576940.11</v>
          </cell>
          <cell r="AI65">
            <v>574949.07999999996</v>
          </cell>
          <cell r="AJ65">
            <v>701770.42</v>
          </cell>
          <cell r="AK65">
            <v>434283.45</v>
          </cell>
          <cell r="AL65">
            <v>526509.04</v>
          </cell>
          <cell r="AM65">
            <v>501854.17</v>
          </cell>
          <cell r="AN65">
            <v>700190.26</v>
          </cell>
          <cell r="AO65">
            <v>337761.78</v>
          </cell>
          <cell r="AP65">
            <v>628424.29</v>
          </cell>
          <cell r="AQ65">
            <v>488481.87</v>
          </cell>
          <cell r="AR65">
            <v>567254.30000000005</v>
          </cell>
          <cell r="AS65">
            <v>435096.81</v>
          </cell>
          <cell r="AT65">
            <v>368981.04</v>
          </cell>
          <cell r="AU65">
            <v>110290.2</v>
          </cell>
          <cell r="AV65">
            <v>5855.4</v>
          </cell>
          <cell r="AW65">
            <v>0</v>
          </cell>
          <cell r="AX65">
            <v>16594228.35</v>
          </cell>
          <cell r="AY65">
            <v>1.4811011434782606E-2</v>
          </cell>
        </row>
        <row r="66">
          <cell r="C66">
            <v>3076038</v>
          </cell>
          <cell r="D66">
            <v>3138219.52</v>
          </cell>
          <cell r="E66">
            <v>3523560.57</v>
          </cell>
          <cell r="F66">
            <v>3350043.08</v>
          </cell>
          <cell r="G66">
            <v>3193250.7499999995</v>
          </cell>
          <cell r="H66">
            <v>3027710.9699999997</v>
          </cell>
          <cell r="I66">
            <v>3089630.79</v>
          </cell>
          <cell r="J66">
            <v>3175008.72</v>
          </cell>
          <cell r="K66">
            <v>4177116.11</v>
          </cell>
          <cell r="L66">
            <v>4896886.01</v>
          </cell>
          <cell r="M66">
            <v>5022389.63</v>
          </cell>
          <cell r="N66">
            <v>5047155.3299999991</v>
          </cell>
          <cell r="O66">
            <v>5343133.58</v>
          </cell>
          <cell r="P66">
            <v>5286762.32</v>
          </cell>
          <cell r="Q66">
            <v>5347924.12</v>
          </cell>
          <cell r="R66">
            <v>5547297.3899999997</v>
          </cell>
          <cell r="S66">
            <v>5259733.76</v>
          </cell>
          <cell r="T66">
            <v>5298357.13</v>
          </cell>
          <cell r="U66">
            <v>4568133</v>
          </cell>
          <cell r="V66">
            <v>5504797.5899999999</v>
          </cell>
          <cell r="W66">
            <v>6361545.1100000003</v>
          </cell>
          <cell r="X66">
            <v>9244025.2199999988</v>
          </cell>
          <cell r="Y66">
            <v>9237649</v>
          </cell>
          <cell r="Z66">
            <v>8832745.3800000008</v>
          </cell>
          <cell r="AA66">
            <v>8493023</v>
          </cell>
          <cell r="AB66">
            <v>9032535.4700000007</v>
          </cell>
          <cell r="AC66">
            <v>9249692.0199999996</v>
          </cell>
          <cell r="AD66">
            <v>8094483.5799999991</v>
          </cell>
          <cell r="AE66">
            <v>8301121</v>
          </cell>
          <cell r="AF66">
            <v>7119026</v>
          </cell>
          <cell r="AV66">
            <v>0</v>
          </cell>
          <cell r="AY66">
            <v>0.10241696530324633</v>
          </cell>
        </row>
        <row r="67">
          <cell r="C67">
            <v>1.4811011434782606E-2</v>
          </cell>
          <cell r="D67">
            <v>1.471711758695652E-2</v>
          </cell>
          <cell r="E67">
            <v>1.469913875E-2</v>
          </cell>
          <cell r="F67">
            <v>1.4675475923913047E-2</v>
          </cell>
          <cell r="G67">
            <v>1.4620617847826086E-2</v>
          </cell>
          <cell r="H67">
            <v>1.4533882304347826E-2</v>
          </cell>
          <cell r="I67">
            <v>1.453085484782609E-2</v>
          </cell>
          <cell r="J67">
            <v>1.4474207271739131E-2</v>
          </cell>
          <cell r="K67">
            <v>1.4416215706521737E-2</v>
          </cell>
          <cell r="L67">
            <v>1.425354518478261E-2</v>
          </cell>
          <cell r="M67">
            <v>1.4019661565217389E-2</v>
          </cell>
          <cell r="N67">
            <v>1.3834486978260866E-2</v>
          </cell>
          <cell r="O67">
            <v>1.3596569119565215E-2</v>
          </cell>
          <cell r="P67">
            <v>1.3419708619565211E-2</v>
          </cell>
          <cell r="Q67">
            <v>1.3217765619565213E-2</v>
          </cell>
          <cell r="R67">
            <v>1.3045383880434778E-2</v>
          </cell>
          <cell r="S67">
            <v>1.2942653945652166E-2</v>
          </cell>
          <cell r="T67">
            <v>1.2859364749999994E-2</v>
          </cell>
          <cell r="U67">
            <v>1.2870556891304341E-2</v>
          </cell>
          <cell r="V67">
            <v>1.2623274260869564E-2</v>
          </cell>
          <cell r="W67">
            <v>1.2564279304347821E-2</v>
          </cell>
          <cell r="X67">
            <v>1.2058251749999993E-2</v>
          </cell>
          <cell r="Y67">
            <v>1.1642107695652167E-2</v>
          </cell>
          <cell r="Z67">
            <v>1.1375150336956519E-2</v>
          </cell>
          <cell r="AA67">
            <v>1.0634392641304342E-2</v>
          </cell>
          <cell r="AB67">
            <v>1.0298761478260868E-2</v>
          </cell>
          <cell r="AC67">
            <v>9.7488250760869553E-3</v>
          </cell>
          <cell r="AD67">
            <v>9.2811669021739124E-3</v>
          </cell>
          <cell r="AE67">
            <v>8.9436834239130462E-3</v>
          </cell>
          <cell r="AF67">
            <v>8.7372613152173918E-3</v>
          </cell>
          <cell r="AG67">
            <v>8.4221745000000025E-3</v>
          </cell>
          <cell r="AH67">
            <v>8.1121255434782602E-3</v>
          </cell>
          <cell r="AI67">
            <v>7.6790033260869597E-3</v>
          </cell>
          <cell r="AJ67">
            <v>6.9353090326086976E-3</v>
          </cell>
          <cell r="AK67">
            <v>6.0969890760869568E-3</v>
          </cell>
          <cell r="AL67">
            <v>5.4831828478260859E-3</v>
          </cell>
          <cell r="AM67">
            <v>4.9913801195652172E-3</v>
          </cell>
          <cell r="AN67">
            <v>4.4447269456521742E-3</v>
          </cell>
          <cell r="AO67">
            <v>3.5929064347826091E-3</v>
          </cell>
          <cell r="AP67">
            <v>3.038140891304348E-3</v>
          </cell>
          <cell r="AQ67">
            <v>2.5302776630434787E-3</v>
          </cell>
          <cell r="AR67">
            <v>2.0967440108695654E-3</v>
          </cell>
          <cell r="AS67">
            <v>1.5518971847826091E-3</v>
          </cell>
          <cell r="AT67">
            <v>9.5790408695652161E-4</v>
          </cell>
          <cell r="AU67">
            <v>3.0998194565217394E-4</v>
          </cell>
          <cell r="AV67">
            <v>3.7534717391304344E-5</v>
          </cell>
          <cell r="AW67">
            <v>2.1347749999999999E-5</v>
          </cell>
          <cell r="AY67">
            <v>91999822.257000014</v>
          </cell>
        </row>
        <row r="68">
          <cell r="AV68">
            <v>0</v>
          </cell>
          <cell r="AY68">
            <v>0.27795047287499719</v>
          </cell>
        </row>
        <row r="69">
          <cell r="C69">
            <v>571</v>
          </cell>
          <cell r="D69">
            <v>627</v>
          </cell>
          <cell r="E69">
            <v>630</v>
          </cell>
          <cell r="F69">
            <v>587</v>
          </cell>
          <cell r="G69">
            <v>569</v>
          </cell>
          <cell r="H69">
            <v>605</v>
          </cell>
          <cell r="I69">
            <v>581</v>
          </cell>
          <cell r="J69">
            <v>498</v>
          </cell>
          <cell r="K69">
            <v>506</v>
          </cell>
          <cell r="L69">
            <v>456</v>
          </cell>
          <cell r="M69">
            <v>560</v>
          </cell>
          <cell r="N69">
            <v>636</v>
          </cell>
          <cell r="O69">
            <v>736</v>
          </cell>
          <cell r="P69">
            <v>838</v>
          </cell>
          <cell r="Q69">
            <v>828</v>
          </cell>
          <cell r="R69">
            <v>909</v>
          </cell>
          <cell r="S69">
            <v>988</v>
          </cell>
          <cell r="T69">
            <v>839</v>
          </cell>
          <cell r="U69">
            <v>916</v>
          </cell>
          <cell r="V69">
            <v>692</v>
          </cell>
          <cell r="W69">
            <v>749</v>
          </cell>
          <cell r="X69">
            <v>677</v>
          </cell>
          <cell r="Y69">
            <v>713</v>
          </cell>
          <cell r="Z69">
            <v>741</v>
          </cell>
          <cell r="AA69">
            <v>831</v>
          </cell>
          <cell r="AB69">
            <v>886</v>
          </cell>
          <cell r="AC69">
            <v>848</v>
          </cell>
          <cell r="AD69">
            <v>884</v>
          </cell>
          <cell r="AE69">
            <v>846</v>
          </cell>
          <cell r="AF69">
            <v>875</v>
          </cell>
          <cell r="AG69">
            <v>1045</v>
          </cell>
          <cell r="AH69">
            <v>891</v>
          </cell>
          <cell r="AI69">
            <v>920</v>
          </cell>
          <cell r="AJ69">
            <v>838</v>
          </cell>
          <cell r="AK69">
            <v>855</v>
          </cell>
          <cell r="AL69">
            <v>828</v>
          </cell>
          <cell r="AM69">
            <v>678</v>
          </cell>
          <cell r="AN69">
            <v>845</v>
          </cell>
          <cell r="AO69">
            <v>807</v>
          </cell>
          <cell r="AP69">
            <v>743</v>
          </cell>
          <cell r="AQ69">
            <v>752</v>
          </cell>
          <cell r="AR69">
            <v>787</v>
          </cell>
          <cell r="AS69">
            <v>743</v>
          </cell>
          <cell r="AT69">
            <v>638</v>
          </cell>
          <cell r="AU69">
            <v>675</v>
          </cell>
          <cell r="AV69">
            <v>513</v>
          </cell>
          <cell r="AW69">
            <v>871</v>
          </cell>
          <cell r="AY69">
            <v>39333.338514186253</v>
          </cell>
        </row>
        <row r="70">
          <cell r="C70">
            <v>15</v>
          </cell>
          <cell r="D70">
            <v>17</v>
          </cell>
          <cell r="E70">
            <v>18</v>
          </cell>
          <cell r="F70">
            <v>31</v>
          </cell>
          <cell r="G70">
            <v>19</v>
          </cell>
          <cell r="H70">
            <v>26</v>
          </cell>
          <cell r="I70">
            <v>31</v>
          </cell>
          <cell r="J70">
            <v>26</v>
          </cell>
          <cell r="K70">
            <v>44</v>
          </cell>
          <cell r="L70">
            <v>39</v>
          </cell>
          <cell r="M70">
            <v>31</v>
          </cell>
          <cell r="N70">
            <v>49</v>
          </cell>
          <cell r="O70">
            <v>36</v>
          </cell>
          <cell r="P70">
            <v>35</v>
          </cell>
          <cell r="Q70">
            <v>25</v>
          </cell>
          <cell r="R70">
            <v>29</v>
          </cell>
          <cell r="S70">
            <v>25</v>
          </cell>
          <cell r="T70">
            <v>31</v>
          </cell>
          <cell r="U70">
            <v>48</v>
          </cell>
          <cell r="V70">
            <v>46</v>
          </cell>
          <cell r="W70">
            <v>61</v>
          </cell>
          <cell r="X70">
            <v>52</v>
          </cell>
          <cell r="Y70">
            <v>50</v>
          </cell>
          <cell r="Z70">
            <v>81</v>
          </cell>
          <cell r="AA70">
            <v>51</v>
          </cell>
          <cell r="AB70">
            <v>70</v>
          </cell>
          <cell r="AC70">
            <v>63</v>
          </cell>
          <cell r="AD70">
            <v>65</v>
          </cell>
          <cell r="AE70">
            <v>45</v>
          </cell>
          <cell r="AF70">
            <v>46</v>
          </cell>
          <cell r="AG70">
            <v>68</v>
          </cell>
          <cell r="AH70">
            <v>68</v>
          </cell>
          <cell r="AI70">
            <v>86</v>
          </cell>
          <cell r="AJ70">
            <v>90</v>
          </cell>
          <cell r="AK70">
            <v>62</v>
          </cell>
          <cell r="AL70">
            <v>66</v>
          </cell>
          <cell r="AM70">
            <v>62</v>
          </cell>
          <cell r="AN70">
            <v>86</v>
          </cell>
          <cell r="AO70">
            <v>57</v>
          </cell>
          <cell r="AP70">
            <v>65</v>
          </cell>
          <cell r="AQ70">
            <v>55</v>
          </cell>
          <cell r="AR70">
            <v>64</v>
          </cell>
          <cell r="AS70">
            <v>63</v>
          </cell>
          <cell r="AT70">
            <v>58</v>
          </cell>
          <cell r="AU70">
            <v>21</v>
          </cell>
          <cell r="AV70">
            <v>2</v>
          </cell>
          <cell r="AW70">
            <v>1</v>
          </cell>
        </row>
        <row r="71">
          <cell r="C71">
            <v>15995</v>
          </cell>
          <cell r="D71">
            <v>16581</v>
          </cell>
          <cell r="E71">
            <v>17225</v>
          </cell>
          <cell r="F71">
            <v>17873</v>
          </cell>
          <cell r="G71">
            <v>18491</v>
          </cell>
          <cell r="H71">
            <v>19079</v>
          </cell>
          <cell r="I71">
            <v>19710</v>
          </cell>
          <cell r="J71">
            <v>20322</v>
          </cell>
          <cell r="K71">
            <v>20846</v>
          </cell>
          <cell r="L71">
            <v>21396</v>
          </cell>
          <cell r="M71">
            <v>21891</v>
          </cell>
          <cell r="N71">
            <v>22482</v>
          </cell>
          <cell r="O71">
            <v>23167</v>
          </cell>
          <cell r="P71">
            <v>23939</v>
          </cell>
          <cell r="Q71">
            <v>24812</v>
          </cell>
          <cell r="R71">
            <v>25665</v>
          </cell>
          <cell r="S71">
            <v>26603</v>
          </cell>
          <cell r="T71">
            <v>27616</v>
          </cell>
          <cell r="U71">
            <v>28486</v>
          </cell>
          <cell r="V71">
            <v>29450</v>
          </cell>
          <cell r="W71">
            <v>30188</v>
          </cell>
          <cell r="X71">
            <v>30998</v>
          </cell>
          <cell r="Y71">
            <v>31727</v>
          </cell>
          <cell r="Z71">
            <v>32490</v>
          </cell>
          <cell r="AA71">
            <v>33312</v>
          </cell>
          <cell r="AB71">
            <v>34194</v>
          </cell>
          <cell r="AC71">
            <v>35150</v>
          </cell>
          <cell r="AD71">
            <v>36061</v>
          </cell>
          <cell r="AE71">
            <v>37010</v>
          </cell>
          <cell r="AF71">
            <v>37901</v>
          </cell>
          <cell r="AG71">
            <v>38822</v>
          </cell>
          <cell r="AH71">
            <v>39935</v>
          </cell>
          <cell r="AI71">
            <v>40894</v>
          </cell>
          <cell r="AJ71">
            <v>41900</v>
          </cell>
          <cell r="AK71">
            <v>42828</v>
          </cell>
          <cell r="AL71">
            <v>43745</v>
          </cell>
          <cell r="AM71">
            <v>44639</v>
          </cell>
          <cell r="AN71">
            <v>45379</v>
          </cell>
          <cell r="AO71">
            <v>46310</v>
          </cell>
          <cell r="AP71">
            <v>47174</v>
          </cell>
          <cell r="AQ71">
            <v>47982</v>
          </cell>
          <cell r="AR71">
            <v>48789</v>
          </cell>
          <cell r="AS71">
            <v>49640</v>
          </cell>
          <cell r="AT71">
            <v>50446</v>
          </cell>
          <cell r="AU71">
            <v>51142</v>
          </cell>
          <cell r="AV71">
            <v>43557</v>
          </cell>
          <cell r="AW71">
            <v>44072</v>
          </cell>
        </row>
        <row r="72">
          <cell r="C72">
            <v>7.6100000000000001E-2</v>
          </cell>
          <cell r="D72">
            <v>7.5700000000000003E-2</v>
          </cell>
          <cell r="E72">
            <v>7.5399999999999995E-2</v>
          </cell>
          <cell r="F72">
            <v>7.4999999999999997E-2</v>
          </cell>
          <cell r="G72">
            <v>7.4800000000000005E-2</v>
          </cell>
          <cell r="H72">
            <v>7.4399999999999994E-2</v>
          </cell>
          <cell r="I72">
            <v>7.4200000000000002E-2</v>
          </cell>
          <cell r="J72">
            <v>7.4099999999999999E-2</v>
          </cell>
          <cell r="K72">
            <v>7.3899999999999993E-2</v>
          </cell>
          <cell r="L72">
            <v>7.3800000000000004E-2</v>
          </cell>
          <cell r="M72">
            <v>7.3700000000000002E-2</v>
          </cell>
          <cell r="N72">
            <v>7.3599999999999999E-2</v>
          </cell>
          <cell r="O72">
            <v>7.3499999999999996E-2</v>
          </cell>
          <cell r="P72">
            <v>7.3400000000000007E-2</v>
          </cell>
          <cell r="Q72">
            <v>7.3300000000000004E-2</v>
          </cell>
          <cell r="R72">
            <v>7.3099999999999998E-2</v>
          </cell>
          <cell r="S72">
            <v>7.2800000000000004E-2</v>
          </cell>
          <cell r="T72">
            <v>7.2599999999999998E-2</v>
          </cell>
          <cell r="U72">
            <v>7.2499999999999995E-2</v>
          </cell>
          <cell r="V72">
            <v>7.2300000000000003E-2</v>
          </cell>
          <cell r="W72">
            <v>7.22E-2</v>
          </cell>
          <cell r="X72">
            <v>7.1999999999999995E-2</v>
          </cell>
          <cell r="Y72">
            <v>7.1900000000000006E-2</v>
          </cell>
          <cell r="Z72">
            <v>7.1800000000000003E-2</v>
          </cell>
          <cell r="AA72">
            <v>7.1800000000000003E-2</v>
          </cell>
          <cell r="AB72">
            <v>7.17E-2</v>
          </cell>
          <cell r="AC72">
            <v>7.17E-2</v>
          </cell>
          <cell r="AD72">
            <v>7.17E-2</v>
          </cell>
          <cell r="AE72">
            <v>7.17E-2</v>
          </cell>
          <cell r="AF72">
            <v>7.1599999999999997E-2</v>
          </cell>
          <cell r="AG72">
            <v>7.1599999999999997E-2</v>
          </cell>
          <cell r="AH72">
            <v>7.1599999999999997E-2</v>
          </cell>
          <cell r="AI72">
            <v>7.1599999999999997E-2</v>
          </cell>
          <cell r="AJ72">
            <v>7.1599999999999997E-2</v>
          </cell>
          <cell r="AK72">
            <v>7.1599999999999997E-2</v>
          </cell>
          <cell r="AL72">
            <v>7.1599999999999997E-2</v>
          </cell>
          <cell r="AM72">
            <v>7.17E-2</v>
          </cell>
          <cell r="AN72">
            <v>7.17E-2</v>
          </cell>
          <cell r="AO72">
            <v>7.1800000000000003E-2</v>
          </cell>
          <cell r="AP72">
            <v>7.1900000000000006E-2</v>
          </cell>
          <cell r="AQ72">
            <v>7.1900000000000006E-2</v>
          </cell>
          <cell r="AR72">
            <v>7.1999999999999995E-2</v>
          </cell>
          <cell r="AS72">
            <v>7.1999999999999995E-2</v>
          </cell>
          <cell r="AT72">
            <v>7.2099999999999997E-2</v>
          </cell>
          <cell r="AU72">
            <v>7.2099999999999997E-2</v>
          </cell>
          <cell r="AV72">
            <v>7.1550000000000002E-2</v>
          </cell>
          <cell r="AW72">
            <v>7.1550000000000002E-2</v>
          </cell>
        </row>
        <row r="73">
          <cell r="C73">
            <v>18.79</v>
          </cell>
          <cell r="D73">
            <v>19.5</v>
          </cell>
          <cell r="E73">
            <v>20.28</v>
          </cell>
          <cell r="F73">
            <v>21.1</v>
          </cell>
          <cell r="G73">
            <v>21.88</v>
          </cell>
          <cell r="H73">
            <v>22.66</v>
          </cell>
          <cell r="I73">
            <v>23.48</v>
          </cell>
          <cell r="J73">
            <v>24.3</v>
          </cell>
          <cell r="K73">
            <v>25.03</v>
          </cell>
          <cell r="L73">
            <v>25.9</v>
          </cell>
          <cell r="M73">
            <v>26.74</v>
          </cell>
          <cell r="N73">
            <v>27.58</v>
          </cell>
          <cell r="O73">
            <v>28.46</v>
          </cell>
          <cell r="P73">
            <v>29.28</v>
          </cell>
          <cell r="Q73">
            <v>30.12</v>
          </cell>
          <cell r="R73">
            <v>30.96</v>
          </cell>
          <cell r="S73">
            <v>31.77</v>
          </cell>
          <cell r="T73">
            <v>32.630000000000003</v>
          </cell>
          <cell r="U73">
            <v>33.380000000000003</v>
          </cell>
          <cell r="V73">
            <v>34.229999999999997</v>
          </cell>
          <cell r="W73">
            <v>34.93</v>
          </cell>
          <cell r="X73">
            <v>35.799999999999997</v>
          </cell>
          <cell r="Y73">
            <v>36.630000000000003</v>
          </cell>
          <cell r="Z73">
            <v>37.47</v>
          </cell>
          <cell r="AA73">
            <v>38.29</v>
          </cell>
          <cell r="AB73">
            <v>39.130000000000003</v>
          </cell>
          <cell r="AC73">
            <v>40</v>
          </cell>
          <cell r="AD73">
            <v>40.81</v>
          </cell>
          <cell r="AE73">
            <v>41.68</v>
          </cell>
          <cell r="AF73">
            <v>42.55</v>
          </cell>
          <cell r="AG73">
            <v>43.37</v>
          </cell>
          <cell r="AH73">
            <v>44.26</v>
          </cell>
          <cell r="AI73">
            <v>45.03</v>
          </cell>
          <cell r="AJ73">
            <v>45.82</v>
          </cell>
          <cell r="AK73">
            <v>46.68</v>
          </cell>
          <cell r="AL73">
            <v>47.54</v>
          </cell>
          <cell r="AM73">
            <v>48.37</v>
          </cell>
          <cell r="AN73">
            <v>49.21</v>
          </cell>
          <cell r="AO73">
            <v>50.07</v>
          </cell>
          <cell r="AP73">
            <v>50.92</v>
          </cell>
          <cell r="AQ73">
            <v>51.82</v>
          </cell>
          <cell r="AR73">
            <v>52.64</v>
          </cell>
          <cell r="AS73">
            <v>53.51</v>
          </cell>
          <cell r="AT73">
            <v>54.47</v>
          </cell>
          <cell r="AU73">
            <v>55.28</v>
          </cell>
          <cell r="AV73">
            <v>54.95</v>
          </cell>
          <cell r="AW73">
            <v>55.86</v>
          </cell>
        </row>
        <row r="75">
          <cell r="C75">
            <v>344</v>
          </cell>
          <cell r="D75">
            <v>324</v>
          </cell>
          <cell r="E75">
            <v>378</v>
          </cell>
          <cell r="F75">
            <v>354</v>
          </cell>
          <cell r="G75">
            <v>334</v>
          </cell>
          <cell r="H75">
            <v>309</v>
          </cell>
          <cell r="I75">
            <v>292</v>
          </cell>
          <cell r="J75">
            <v>277</v>
          </cell>
          <cell r="K75">
            <v>345</v>
          </cell>
          <cell r="L75">
            <v>422</v>
          </cell>
          <cell r="M75">
            <v>409</v>
          </cell>
          <cell r="N75">
            <v>395</v>
          </cell>
          <cell r="O75">
            <v>449</v>
          </cell>
          <cell r="P75">
            <v>396</v>
          </cell>
          <cell r="Q75">
            <v>406</v>
          </cell>
          <cell r="R75">
            <v>418</v>
          </cell>
          <cell r="S75">
            <v>423</v>
          </cell>
          <cell r="T75">
            <v>419</v>
          </cell>
          <cell r="U75">
            <v>360</v>
          </cell>
          <cell r="V75">
            <v>409</v>
          </cell>
          <cell r="W75">
            <v>448</v>
          </cell>
          <cell r="X75">
            <v>627</v>
          </cell>
          <cell r="Y75">
            <v>649</v>
          </cell>
          <cell r="Z75">
            <v>630</v>
          </cell>
          <cell r="AA75">
            <v>563</v>
          </cell>
          <cell r="AB75">
            <v>589</v>
          </cell>
          <cell r="AC75">
            <v>638</v>
          </cell>
          <cell r="AD75">
            <v>539</v>
          </cell>
          <cell r="AE75">
            <v>536</v>
          </cell>
          <cell r="AF75">
            <v>465</v>
          </cell>
          <cell r="AG75">
            <v>489</v>
          </cell>
          <cell r="AH75">
            <v>453</v>
          </cell>
          <cell r="AI75">
            <v>522</v>
          </cell>
          <cell r="AJ75">
            <v>633</v>
          </cell>
          <cell r="AK75">
            <v>619</v>
          </cell>
          <cell r="AL75">
            <v>615</v>
          </cell>
          <cell r="AM75">
            <v>695</v>
          </cell>
          <cell r="AN75">
            <v>556</v>
          </cell>
          <cell r="AO75">
            <v>548</v>
          </cell>
          <cell r="AP75">
            <v>541</v>
          </cell>
          <cell r="AQ75">
            <v>456</v>
          </cell>
          <cell r="AR75">
            <v>460</v>
          </cell>
          <cell r="AS75">
            <v>391</v>
          </cell>
          <cell r="AT75">
            <v>429</v>
          </cell>
          <cell r="AU75">
            <v>419</v>
          </cell>
          <cell r="AV75">
            <v>421</v>
          </cell>
          <cell r="AW75">
            <v>381</v>
          </cell>
        </row>
        <row r="76">
          <cell r="C76">
            <v>76</v>
          </cell>
          <cell r="D76">
            <v>96</v>
          </cell>
          <cell r="E76">
            <v>72</v>
          </cell>
          <cell r="F76">
            <v>78</v>
          </cell>
          <cell r="G76">
            <v>71</v>
          </cell>
          <cell r="H76">
            <v>56</v>
          </cell>
          <cell r="I76">
            <v>57</v>
          </cell>
          <cell r="J76">
            <v>66</v>
          </cell>
          <cell r="K76">
            <v>83</v>
          </cell>
          <cell r="L76">
            <v>83</v>
          </cell>
          <cell r="M76">
            <v>84</v>
          </cell>
          <cell r="N76">
            <v>96</v>
          </cell>
          <cell r="O76">
            <v>71</v>
          </cell>
          <cell r="P76">
            <v>103</v>
          </cell>
          <cell r="Q76">
            <v>99</v>
          </cell>
          <cell r="R76">
            <v>79</v>
          </cell>
          <cell r="S76">
            <v>69</v>
          </cell>
          <cell r="T76">
            <v>73</v>
          </cell>
          <cell r="U76">
            <v>54</v>
          </cell>
          <cell r="V76">
            <v>76</v>
          </cell>
          <cell r="W76">
            <v>98</v>
          </cell>
          <cell r="X76">
            <v>140</v>
          </cell>
          <cell r="Y76">
            <v>138</v>
          </cell>
          <cell r="Z76">
            <v>98</v>
          </cell>
          <cell r="AA76">
            <v>104</v>
          </cell>
          <cell r="AB76">
            <v>132</v>
          </cell>
          <cell r="AC76">
            <v>100</v>
          </cell>
          <cell r="AD76">
            <v>117</v>
          </cell>
          <cell r="AE76">
            <v>108</v>
          </cell>
          <cell r="AF76">
            <v>101</v>
          </cell>
          <cell r="AG76">
            <v>86</v>
          </cell>
          <cell r="AH76">
            <v>87</v>
          </cell>
          <cell r="AI76">
            <v>107</v>
          </cell>
          <cell r="AJ76">
            <v>133</v>
          </cell>
          <cell r="AK76">
            <v>124</v>
          </cell>
          <cell r="AL76">
            <v>127</v>
          </cell>
          <cell r="AM76">
            <v>121</v>
          </cell>
          <cell r="AN76">
            <v>109</v>
          </cell>
          <cell r="AO76">
            <v>94</v>
          </cell>
          <cell r="AP76">
            <v>86</v>
          </cell>
          <cell r="AQ76">
            <v>74</v>
          </cell>
          <cell r="AR76">
            <v>64</v>
          </cell>
          <cell r="AS76">
            <v>81</v>
          </cell>
          <cell r="AT76">
            <v>77</v>
          </cell>
          <cell r="AU76">
            <v>89</v>
          </cell>
          <cell r="AV76">
            <v>65</v>
          </cell>
          <cell r="AW76">
            <v>36</v>
          </cell>
        </row>
        <row r="77">
          <cell r="C77">
            <v>30</v>
          </cell>
          <cell r="D77">
            <v>27</v>
          </cell>
          <cell r="E77">
            <v>27</v>
          </cell>
          <cell r="F77">
            <v>21</v>
          </cell>
          <cell r="G77">
            <v>23</v>
          </cell>
          <cell r="H77">
            <v>20</v>
          </cell>
          <cell r="I77">
            <v>23</v>
          </cell>
          <cell r="J77">
            <v>31</v>
          </cell>
          <cell r="K77">
            <v>35</v>
          </cell>
          <cell r="L77">
            <v>41</v>
          </cell>
          <cell r="M77">
            <v>33</v>
          </cell>
          <cell r="N77">
            <v>35</v>
          </cell>
          <cell r="O77">
            <v>25</v>
          </cell>
          <cell r="P77">
            <v>29</v>
          </cell>
          <cell r="Q77">
            <v>25</v>
          </cell>
          <cell r="R77">
            <v>25</v>
          </cell>
          <cell r="S77">
            <v>24</v>
          </cell>
          <cell r="T77">
            <v>19</v>
          </cell>
          <cell r="U77">
            <v>24</v>
          </cell>
          <cell r="V77">
            <v>33</v>
          </cell>
          <cell r="W77">
            <v>38</v>
          </cell>
          <cell r="X77">
            <v>67</v>
          </cell>
          <cell r="Y77">
            <v>43</v>
          </cell>
          <cell r="Z77">
            <v>46</v>
          </cell>
          <cell r="AA77">
            <v>55</v>
          </cell>
          <cell r="AB77">
            <v>47</v>
          </cell>
          <cell r="AC77">
            <v>48</v>
          </cell>
          <cell r="AD77">
            <v>36</v>
          </cell>
          <cell r="AE77">
            <v>28</v>
          </cell>
          <cell r="AF77">
            <v>25</v>
          </cell>
          <cell r="AG77">
            <v>25</v>
          </cell>
          <cell r="AH77">
            <v>28</v>
          </cell>
          <cell r="AI77">
            <v>42</v>
          </cell>
          <cell r="AJ77">
            <v>50</v>
          </cell>
          <cell r="AK77">
            <v>53</v>
          </cell>
          <cell r="AL77">
            <v>53</v>
          </cell>
          <cell r="AM77">
            <v>41</v>
          </cell>
          <cell r="AN77">
            <v>29</v>
          </cell>
          <cell r="AO77">
            <v>35</v>
          </cell>
          <cell r="AP77">
            <v>33</v>
          </cell>
          <cell r="AQ77">
            <v>21</v>
          </cell>
          <cell r="AR77">
            <v>27</v>
          </cell>
          <cell r="AS77">
            <v>24</v>
          </cell>
          <cell r="AT77">
            <v>37</v>
          </cell>
          <cell r="AU77">
            <v>31</v>
          </cell>
          <cell r="AV77">
            <v>26</v>
          </cell>
          <cell r="AW77">
            <v>0</v>
          </cell>
        </row>
        <row r="78">
          <cell r="C78">
            <v>450</v>
          </cell>
          <cell r="D78">
            <v>447</v>
          </cell>
          <cell r="E78">
            <v>477</v>
          </cell>
          <cell r="F78">
            <v>453</v>
          </cell>
          <cell r="G78">
            <v>428</v>
          </cell>
          <cell r="H78">
            <v>385</v>
          </cell>
          <cell r="I78">
            <v>372</v>
          </cell>
          <cell r="J78">
            <v>374</v>
          </cell>
          <cell r="K78">
            <v>463</v>
          </cell>
          <cell r="L78">
            <v>546</v>
          </cell>
          <cell r="M78">
            <v>526</v>
          </cell>
          <cell r="N78">
            <v>526</v>
          </cell>
          <cell r="O78">
            <v>545</v>
          </cell>
          <cell r="P78">
            <v>528</v>
          </cell>
          <cell r="Q78">
            <v>530</v>
          </cell>
          <cell r="R78">
            <v>522</v>
          </cell>
          <cell r="S78">
            <v>516</v>
          </cell>
          <cell r="T78">
            <v>511</v>
          </cell>
          <cell r="U78">
            <v>438</v>
          </cell>
          <cell r="V78">
            <v>518</v>
          </cell>
          <cell r="W78">
            <v>584</v>
          </cell>
          <cell r="X78">
            <v>834</v>
          </cell>
          <cell r="Y78">
            <v>830</v>
          </cell>
          <cell r="Z78">
            <v>774</v>
          </cell>
          <cell r="AA78">
            <v>722</v>
          </cell>
          <cell r="AB78">
            <v>768</v>
          </cell>
          <cell r="AC78">
            <v>786</v>
          </cell>
          <cell r="AD78">
            <v>692</v>
          </cell>
          <cell r="AE78">
            <v>672</v>
          </cell>
          <cell r="AF78">
            <v>591</v>
          </cell>
          <cell r="AG78">
            <v>600</v>
          </cell>
          <cell r="AH78">
            <v>568</v>
          </cell>
          <cell r="AI78">
            <v>671</v>
          </cell>
          <cell r="AJ78">
            <v>816</v>
          </cell>
          <cell r="AK78">
            <v>796</v>
          </cell>
          <cell r="AL78">
            <v>795</v>
          </cell>
          <cell r="AM78">
            <v>857</v>
          </cell>
          <cell r="AN78">
            <v>694</v>
          </cell>
          <cell r="AO78">
            <v>677</v>
          </cell>
          <cell r="AP78">
            <v>660</v>
          </cell>
          <cell r="AQ78">
            <v>551</v>
          </cell>
          <cell r="AR78">
            <v>551</v>
          </cell>
          <cell r="AS78">
            <v>496</v>
          </cell>
          <cell r="AT78">
            <v>543</v>
          </cell>
          <cell r="AU78">
            <v>539</v>
          </cell>
          <cell r="AV78">
            <v>512</v>
          </cell>
          <cell r="AW78">
            <v>417</v>
          </cell>
        </row>
        <row r="79">
          <cell r="C79">
            <v>2.8133791809940606E-2</v>
          </cell>
          <cell r="D79">
            <v>2.6958567034557627E-2</v>
          </cell>
          <cell r="E79">
            <v>2.7692307692307693E-2</v>
          </cell>
          <cell r="F79">
            <v>2.5345493202036593E-2</v>
          </cell>
          <cell r="G79">
            <v>2.3146395543778054E-2</v>
          </cell>
          <cell r="H79">
            <v>2.0179254677918129E-2</v>
          </cell>
          <cell r="I79">
            <v>1.8873668188736682E-2</v>
          </cell>
          <cell r="J79">
            <v>1.8403700423186693E-2</v>
          </cell>
          <cell r="K79">
            <v>2.2210496018420799E-2</v>
          </cell>
          <cell r="L79">
            <v>2.5518788558609087E-2</v>
          </cell>
          <cell r="M79">
            <v>2.4028139418025674E-2</v>
          </cell>
          <cell r="N79">
            <v>2.3396494973756784E-2</v>
          </cell>
          <cell r="O79">
            <v>2.3524841369188934E-2</v>
          </cell>
          <cell r="P79">
            <v>2.2056059150340448E-2</v>
          </cell>
          <cell r="Q79">
            <v>2.1360631952281155E-2</v>
          </cell>
          <cell r="R79">
            <v>2.0338983050847456E-2</v>
          </cell>
          <cell r="S79">
            <v>1.9396308686990188E-2</v>
          </cell>
          <cell r="T79">
            <v>1.8503765932792585E-2</v>
          </cell>
          <cell r="U79">
            <v>1.5375974162746612E-2</v>
          </cell>
          <cell r="V79">
            <v>1.7589134125636674E-2</v>
          </cell>
          <cell r="W79">
            <v>1.9345435272293626E-2</v>
          </cell>
          <cell r="X79">
            <v>2.6904961610426478E-2</v>
          </cell>
          <cell r="Y79">
            <v>2.6160683329656129E-2</v>
          </cell>
          <cell r="Z79">
            <v>2.3822714681440444E-2</v>
          </cell>
          <cell r="AA79">
            <v>2.1673871277617676E-2</v>
          </cell>
          <cell r="AB79">
            <v>2.2460080715915074E-2</v>
          </cell>
          <cell r="AC79">
            <v>2.2361308677098152E-2</v>
          </cell>
          <cell r="AD79">
            <v>1.9189706330939242E-2</v>
          </cell>
          <cell r="AE79">
            <v>1.8157254796001082E-2</v>
          </cell>
          <cell r="AF79">
            <v>1.5593256114614391E-2</v>
          </cell>
          <cell r="AG79">
            <v>1.5455154293957035E-2</v>
          </cell>
          <cell r="AH79">
            <v>1.4223112557906599E-2</v>
          </cell>
          <cell r="AI79">
            <v>1.6408275052574951E-2</v>
          </cell>
          <cell r="AJ79">
            <v>1.9474940334128877E-2</v>
          </cell>
          <cell r="AK79">
            <v>1.8585971794153357E-2</v>
          </cell>
          <cell r="AL79">
            <v>1.8173505543490686E-2</v>
          </cell>
          <cell r="AM79">
            <v>1.9198458746835727E-2</v>
          </cell>
          <cell r="AN79">
            <v>1.5293417660151172E-2</v>
          </cell>
          <cell r="AO79">
            <v>1.461887281364716E-2</v>
          </cell>
          <cell r="AP79">
            <v>1.399075762072328E-2</v>
          </cell>
          <cell r="AQ79">
            <v>1.1483472969030052E-2</v>
          </cell>
          <cell r="AR79">
            <v>1.129352927914079E-2</v>
          </cell>
          <cell r="AS79">
            <v>9.9919419822723614E-3</v>
          </cell>
          <cell r="AT79">
            <v>1.076398525155612E-2</v>
          </cell>
          <cell r="AU79">
            <v>1.0539282781275664E-2</v>
          </cell>
          <cell r="AV79">
            <v>1.1754712216176504E-2</v>
          </cell>
          <cell r="AW79">
            <v>9.461789798511526E-3</v>
          </cell>
        </row>
        <row r="82">
          <cell r="C82">
            <v>2300664</v>
          </cell>
          <cell r="D82">
            <v>2312719.4500000002</v>
          </cell>
          <cell r="E82">
            <v>2852767.55</v>
          </cell>
          <cell r="F82">
            <v>2679098.13</v>
          </cell>
          <cell r="G82">
            <v>2585823.25</v>
          </cell>
          <cell r="H82">
            <v>2512536.88</v>
          </cell>
          <cell r="I82">
            <v>2476199.21</v>
          </cell>
          <cell r="J82">
            <v>2397856.1</v>
          </cell>
          <cell r="K82">
            <v>3135716.49</v>
          </cell>
          <cell r="L82">
            <v>3830540.47</v>
          </cell>
          <cell r="M82">
            <v>3984870.67</v>
          </cell>
          <cell r="N82">
            <v>3808993.2799999998</v>
          </cell>
          <cell r="O82">
            <v>4411485.6900000004</v>
          </cell>
          <cell r="P82">
            <v>3998850.37</v>
          </cell>
          <cell r="Q82">
            <v>4023255.84</v>
          </cell>
          <cell r="R82">
            <v>4418876.5599999996</v>
          </cell>
          <cell r="S82">
            <v>4299043.1500000004</v>
          </cell>
          <cell r="T82">
            <v>4391891.3</v>
          </cell>
          <cell r="U82">
            <v>3910457</v>
          </cell>
          <cell r="V82">
            <v>4545537.03</v>
          </cell>
          <cell r="W82">
            <v>4881273.6500000004</v>
          </cell>
          <cell r="X82">
            <v>6966806.5800000001</v>
          </cell>
          <cell r="Y82">
            <v>7226819</v>
          </cell>
          <cell r="Z82">
            <v>7197239.5700000003</v>
          </cell>
          <cell r="AA82">
            <v>6720469</v>
          </cell>
          <cell r="AB82">
            <v>7040181.9500000002</v>
          </cell>
          <cell r="AC82">
            <v>7568367.1500000004</v>
          </cell>
          <cell r="AD82">
            <v>6250133.25</v>
          </cell>
          <cell r="AE82">
            <v>6573413</v>
          </cell>
          <cell r="AF82">
            <v>5411156</v>
          </cell>
          <cell r="AG82">
            <v>6087734.04</v>
          </cell>
          <cell r="AH82">
            <v>5446474</v>
          </cell>
          <cell r="AI82">
            <v>6412604.9500000002</v>
          </cell>
          <cell r="AJ82">
            <v>7741334.9900000002</v>
          </cell>
          <cell r="AK82">
            <v>7736408.7800000003</v>
          </cell>
          <cell r="AL82">
            <v>7891681.8899999997</v>
          </cell>
          <cell r="AM82">
            <v>9000049.1300000008</v>
          </cell>
          <cell r="AN82">
            <v>7398005.0300000003</v>
          </cell>
          <cell r="AO82">
            <v>7456963.0300000003</v>
          </cell>
          <cell r="AP82">
            <v>7258578</v>
          </cell>
          <cell r="AQ82">
            <v>6352619</v>
          </cell>
          <cell r="AR82">
            <v>6292003</v>
          </cell>
          <cell r="AS82">
            <v>5186430</v>
          </cell>
          <cell r="AT82">
            <v>5933178</v>
          </cell>
          <cell r="AU82">
            <v>5569936</v>
          </cell>
          <cell r="AV82">
            <v>943123.42</v>
          </cell>
          <cell r="AW82">
            <v>563208</v>
          </cell>
        </row>
        <row r="83">
          <cell r="C83">
            <v>508705</v>
          </cell>
          <cell r="D83">
            <v>665515.47</v>
          </cell>
          <cell r="E83">
            <v>522026.86</v>
          </cell>
          <cell r="F83">
            <v>544210.98</v>
          </cell>
          <cell r="G83">
            <v>499553.97</v>
          </cell>
          <cell r="H83">
            <v>391270.97</v>
          </cell>
          <cell r="I83">
            <v>487662.88</v>
          </cell>
          <cell r="J83">
            <v>574344.64</v>
          </cell>
          <cell r="K83">
            <v>795714.97</v>
          </cell>
          <cell r="L83">
            <v>755877.36</v>
          </cell>
          <cell r="M83">
            <v>766220.27</v>
          </cell>
          <cell r="N83">
            <v>924151.74</v>
          </cell>
          <cell r="O83">
            <v>734748.48</v>
          </cell>
          <cell r="P83">
            <v>980220</v>
          </cell>
          <cell r="Q83">
            <v>1085806.3999999999</v>
          </cell>
          <cell r="R83">
            <v>905203.32</v>
          </cell>
          <cell r="S83">
            <v>778520.64</v>
          </cell>
          <cell r="T83">
            <v>783112.19</v>
          </cell>
          <cell r="U83">
            <v>562889</v>
          </cell>
          <cell r="V83">
            <v>679873.29</v>
          </cell>
          <cell r="W83">
            <v>1115196.8</v>
          </cell>
          <cell r="X83">
            <v>1594435.1</v>
          </cell>
          <cell r="Y83">
            <v>1542782</v>
          </cell>
          <cell r="Z83">
            <v>1132701.23</v>
          </cell>
          <cell r="AA83">
            <v>1214228</v>
          </cell>
          <cell r="AB83">
            <v>1530832.51</v>
          </cell>
          <cell r="AC83">
            <v>1194500.2</v>
          </cell>
          <cell r="AD83">
            <v>1462902.77</v>
          </cell>
          <cell r="AE83">
            <v>1398789</v>
          </cell>
          <cell r="AF83">
            <v>1413791</v>
          </cell>
          <cell r="AG83">
            <v>1156599.8700000001</v>
          </cell>
          <cell r="AH83">
            <v>1163900</v>
          </cell>
          <cell r="AI83">
            <v>1481897.71</v>
          </cell>
          <cell r="AJ83">
            <v>1766199.34</v>
          </cell>
          <cell r="AK83">
            <v>1693751.99</v>
          </cell>
          <cell r="AL83">
            <v>1924460.35</v>
          </cell>
          <cell r="AM83">
            <v>1738234.65</v>
          </cell>
          <cell r="AN83">
            <v>1660513.42</v>
          </cell>
          <cell r="AO83">
            <v>1363748.95</v>
          </cell>
          <cell r="AP83">
            <v>1323149</v>
          </cell>
          <cell r="AQ83">
            <v>1002760</v>
          </cell>
          <cell r="AR83">
            <v>899174</v>
          </cell>
          <cell r="AS83">
            <v>1201420</v>
          </cell>
          <cell r="AT83">
            <v>1089971</v>
          </cell>
          <cell r="AU83">
            <v>1380246</v>
          </cell>
          <cell r="AV83">
            <v>443933.87</v>
          </cell>
          <cell r="AW83">
            <v>0</v>
          </cell>
        </row>
        <row r="84">
          <cell r="C84">
            <v>266669</v>
          </cell>
          <cell r="D84">
            <v>159984.6</v>
          </cell>
          <cell r="E84">
            <v>148766.16</v>
          </cell>
          <cell r="F84">
            <v>126733.97</v>
          </cell>
          <cell r="G84">
            <v>107873.53</v>
          </cell>
          <cell r="H84">
            <v>123903.12</v>
          </cell>
          <cell r="I84">
            <v>125768.7</v>
          </cell>
          <cell r="J84">
            <v>202807.98</v>
          </cell>
          <cell r="K84">
            <v>245684.65</v>
          </cell>
          <cell r="L84">
            <v>310468.18</v>
          </cell>
          <cell r="M84">
            <v>271298.69</v>
          </cell>
          <cell r="N84">
            <v>314010.31</v>
          </cell>
          <cell r="O84">
            <v>196899.41</v>
          </cell>
          <cell r="P84">
            <v>307691.95</v>
          </cell>
          <cell r="Q84">
            <v>238861.88</v>
          </cell>
          <cell r="R84">
            <v>223217.51</v>
          </cell>
          <cell r="S84">
            <v>182169.97</v>
          </cell>
          <cell r="T84">
            <v>123353.64</v>
          </cell>
          <cell r="U84">
            <v>94787</v>
          </cell>
          <cell r="V84">
            <v>279387.27</v>
          </cell>
          <cell r="W84">
            <v>365074.66</v>
          </cell>
          <cell r="X84">
            <v>682783.54</v>
          </cell>
          <cell r="Y84">
            <v>468048</v>
          </cell>
          <cell r="Z84">
            <v>502804.58</v>
          </cell>
          <cell r="AA84">
            <v>558326</v>
          </cell>
          <cell r="AB84">
            <v>461521.01</v>
          </cell>
          <cell r="AC84">
            <v>486824.67</v>
          </cell>
          <cell r="AD84">
            <v>381447.56</v>
          </cell>
          <cell r="AE84">
            <v>328919</v>
          </cell>
          <cell r="AF84">
            <v>294079</v>
          </cell>
          <cell r="AG84">
            <v>300670.18</v>
          </cell>
          <cell r="AH84">
            <v>296260</v>
          </cell>
          <cell r="AI84">
            <v>525169.07999999996</v>
          </cell>
          <cell r="AJ84">
            <v>709202.76</v>
          </cell>
          <cell r="AK84">
            <v>744751.29</v>
          </cell>
          <cell r="AL84">
            <v>775808.71</v>
          </cell>
          <cell r="AM84">
            <v>583457.1</v>
          </cell>
          <cell r="AN84">
            <v>259882.93</v>
          </cell>
          <cell r="AO84">
            <v>474176.36</v>
          </cell>
          <cell r="AP84">
            <v>450522</v>
          </cell>
          <cell r="AQ84">
            <v>287942</v>
          </cell>
          <cell r="AR84">
            <v>362319</v>
          </cell>
          <cell r="AS84">
            <v>328778</v>
          </cell>
          <cell r="AT84">
            <v>563548</v>
          </cell>
          <cell r="AU84">
            <v>432460</v>
          </cell>
          <cell r="AV84">
            <v>0</v>
          </cell>
          <cell r="AW84">
            <v>0</v>
          </cell>
        </row>
        <row r="85">
          <cell r="C85">
            <v>3076038</v>
          </cell>
          <cell r="D85">
            <v>3138219.52</v>
          </cell>
          <cell r="E85">
            <v>3523560.57</v>
          </cell>
          <cell r="F85">
            <v>3350043.08</v>
          </cell>
          <cell r="G85">
            <v>3193250.7499999995</v>
          </cell>
          <cell r="H85">
            <v>3027710.9699999997</v>
          </cell>
          <cell r="I85">
            <v>3089630.79</v>
          </cell>
          <cell r="J85">
            <v>3175008.72</v>
          </cell>
          <cell r="K85">
            <v>4177116.11</v>
          </cell>
          <cell r="L85">
            <v>4896886.01</v>
          </cell>
          <cell r="M85">
            <v>5022389.63</v>
          </cell>
          <cell r="N85">
            <v>5047155.3299999991</v>
          </cell>
          <cell r="O85">
            <v>5343133.58</v>
          </cell>
          <cell r="P85">
            <v>5286762.32</v>
          </cell>
          <cell r="Q85">
            <v>5347924.12</v>
          </cell>
          <cell r="R85">
            <v>5547297.3899999997</v>
          </cell>
          <cell r="S85">
            <v>5259733.76</v>
          </cell>
          <cell r="T85">
            <v>5298357.13</v>
          </cell>
          <cell r="U85">
            <v>4568133</v>
          </cell>
          <cell r="V85">
            <v>5504797.5899999999</v>
          </cell>
          <cell r="W85">
            <v>6361545.1100000003</v>
          </cell>
          <cell r="X85">
            <v>9244025.2199999988</v>
          </cell>
          <cell r="Y85">
            <v>9237649</v>
          </cell>
          <cell r="Z85">
            <v>8832745.3800000008</v>
          </cell>
          <cell r="AA85">
            <v>8493023</v>
          </cell>
          <cell r="AB85">
            <v>9032535.4700000007</v>
          </cell>
          <cell r="AC85">
            <v>9249692.0199999996</v>
          </cell>
          <cell r="AD85">
            <v>8094483.5799999991</v>
          </cell>
          <cell r="AE85">
            <v>8301121</v>
          </cell>
          <cell r="AF85">
            <v>7119026</v>
          </cell>
          <cell r="AG85">
            <v>7545004.0899999999</v>
          </cell>
          <cell r="AH85">
            <v>6906634</v>
          </cell>
          <cell r="AI85">
            <v>8419671.7400000002</v>
          </cell>
          <cell r="AJ85">
            <v>10216737.09</v>
          </cell>
          <cell r="AK85">
            <v>10174912.059999999</v>
          </cell>
          <cell r="AL85">
            <v>10591950.949999999</v>
          </cell>
          <cell r="AM85">
            <v>11321740.880000001</v>
          </cell>
          <cell r="AN85">
            <v>9318401.379999999</v>
          </cell>
          <cell r="AO85">
            <v>9294888.3399999999</v>
          </cell>
          <cell r="AP85">
            <v>9032249</v>
          </cell>
          <cell r="AQ85">
            <v>7643321</v>
          </cell>
          <cell r="AR85">
            <v>7553496</v>
          </cell>
          <cell r="AS85">
            <v>6716628</v>
          </cell>
          <cell r="AT85">
            <v>7586697</v>
          </cell>
          <cell r="AU85">
            <v>7382642</v>
          </cell>
          <cell r="AV85">
            <v>1387057.29</v>
          </cell>
          <cell r="AW85">
            <v>563208</v>
          </cell>
        </row>
        <row r="86">
          <cell r="C86">
            <v>3.5337338925156891E-2</v>
          </cell>
          <cell r="D86">
            <v>3.3306149562718664E-2</v>
          </cell>
          <cell r="E86">
            <v>3.4427034732195175E-2</v>
          </cell>
          <cell r="F86">
            <v>3.0199492879400741E-2</v>
          </cell>
          <cell r="G86">
            <v>2.6692541644631258E-2</v>
          </cell>
          <cell r="H86">
            <v>2.3553830334827365E-2</v>
          </cell>
          <cell r="I86">
            <v>2.2374859563905381E-2</v>
          </cell>
          <cell r="J86">
            <v>2.1433631178934695E-2</v>
          </cell>
          <cell r="K86">
            <v>2.6541874827077299E-2</v>
          </cell>
          <cell r="L86">
            <v>2.9150988541026844E-2</v>
          </cell>
          <cell r="M86">
            <v>2.8242515455131192E-2</v>
          </cell>
          <cell r="N86">
            <v>2.6765880445149992E-2</v>
          </cell>
          <cell r="O86">
            <v>2.667100208748939E-2</v>
          </cell>
          <cell r="P86">
            <v>2.4939762519994229E-2</v>
          </cell>
          <cell r="Q86">
            <v>2.3762061588601346E-2</v>
          </cell>
          <cell r="R86">
            <v>2.3282597479658083E-2</v>
          </cell>
          <cell r="S86">
            <v>2.0899104585882157E-2</v>
          </cell>
          <cell r="T86">
            <v>1.9842935980404496E-2</v>
          </cell>
          <cell r="U86">
            <v>1.6251376418643569E-2</v>
          </cell>
          <cell r="V86">
            <v>1.8477726101568663E-2</v>
          </cell>
          <cell r="W86">
            <v>2.0369227941580952E-2</v>
          </cell>
          <cell r="X86">
            <v>2.8049302728726536E-2</v>
          </cell>
          <cell r="Y86">
            <v>2.6730920038917624E-2</v>
          </cell>
          <cell r="Z86">
            <v>2.437394795573904E-2</v>
          </cell>
          <cell r="AA86">
            <v>2.2360135885861034E-2</v>
          </cell>
          <cell r="AB86">
            <v>2.2678267685425531E-2</v>
          </cell>
          <cell r="AC86">
            <v>2.207293798281116E-2</v>
          </cell>
          <cell r="AD86">
            <v>1.8457774751407013E-2</v>
          </cell>
          <cell r="AE86">
            <v>1.8064123618379627E-2</v>
          </cell>
          <cell r="AF86">
            <v>1.4830763956089565E-2</v>
          </cell>
          <cell r="AG86">
            <v>1.508694911097219E-2</v>
          </cell>
          <cell r="AH86">
            <v>1.3180496635027149E-2</v>
          </cell>
          <cell r="AI86">
            <v>1.5472008123815712E-2</v>
          </cell>
          <cell r="AJ86">
            <v>1.8031441011158455E-2</v>
          </cell>
          <cell r="AK86">
            <v>1.7260422024776654E-2</v>
          </cell>
          <cell r="AL86">
            <v>1.729243827576642E-2</v>
          </cell>
          <cell r="AM86">
            <v>1.7809915766030113E-2</v>
          </cell>
          <cell r="AN86">
            <v>1.415512507015099E-2</v>
          </cell>
          <cell r="AO86">
            <v>1.3571976237181616E-2</v>
          </cell>
          <cell r="AP86">
            <v>1.2718991833417096E-2</v>
          </cell>
          <cell r="AQ86">
            <v>1.0378779745342763E-2</v>
          </cell>
          <cell r="AR86">
            <v>9.9190817207502596E-3</v>
          </cell>
          <cell r="AS86">
            <v>8.5215126005725016E-3</v>
          </cell>
          <cell r="AT86">
            <v>9.2910640172309128E-3</v>
          </cell>
          <cell r="AU86">
            <v>8.7820048031438027E-3</v>
          </cell>
          <cell r="AV86">
            <v>1.6027736588680114E-3</v>
          </cell>
          <cell r="AW86">
            <v>6.3509876463470967E-4</v>
          </cell>
        </row>
        <row r="87">
          <cell r="C87">
            <v>5.1004468598569814E-3</v>
          </cell>
          <cell r="D87">
            <v>3.146438611723841E-3</v>
          </cell>
          <cell r="E87">
            <v>4.9516558795050618E-3</v>
          </cell>
          <cell r="F87">
            <v>4.2208392231301841E-3</v>
          </cell>
          <cell r="G87">
            <v>3.9497543216010728E-3</v>
          </cell>
          <cell r="H87">
            <v>2.8473491890582347E-3</v>
          </cell>
          <cell r="I87">
            <v>6.3406116009485343E-3</v>
          </cell>
          <cell r="J87">
            <v>9.7560250072380068E-3</v>
          </cell>
          <cell r="K87">
            <v>1.1996941704087166E-2</v>
          </cell>
          <cell r="L87">
            <v>1.280661358337043E-2</v>
          </cell>
          <cell r="M87">
            <v>1.1047132938027648E-2</v>
          </cell>
          <cell r="N87">
            <v>1.033703623060978E-2</v>
          </cell>
          <cell r="O87">
            <v>9.0369693677116638E-3</v>
          </cell>
          <cell r="P87">
            <v>7.4686547538848373E-3</v>
          </cell>
          <cell r="Q87">
            <v>3.6624965784139139E-3</v>
          </cell>
          <cell r="R87">
            <v>2.5021342502862406E-3</v>
          </cell>
          <cell r="S87">
            <v>4.0812257587776379E-3</v>
          </cell>
          <cell r="T87">
            <v>3.6201414363638321E-3</v>
          </cell>
          <cell r="U87">
            <v>9.4220346661265126E-3</v>
          </cell>
          <cell r="V87">
            <v>1.0795143811973293E-2</v>
          </cell>
          <cell r="W87">
            <v>1.2800000000000001E-2</v>
          </cell>
          <cell r="X87">
            <v>1.42980973764186E-2</v>
          </cell>
          <cell r="Y87">
            <v>1.2977598029929973E-2</v>
          </cell>
          <cell r="Z87">
            <v>1.5110220674680465E-2</v>
          </cell>
          <cell r="AA87">
            <v>1.1867730902057167E-2</v>
          </cell>
          <cell r="AB87">
            <v>1.146273310990815E-2</v>
          </cell>
          <cell r="AC87">
            <v>8.1910058968950508E-3</v>
          </cell>
          <cell r="AD87">
            <v>6.6025920035753605E-3</v>
          </cell>
          <cell r="AE87">
            <v>6.0825090237754753E-3</v>
          </cell>
          <cell r="AF87">
            <v>7.4185698821335579E-3</v>
          </cell>
          <cell r="AG87">
            <v>9.9440927702523999E-3</v>
          </cell>
          <cell r="AH87">
            <v>1.2995606267915164E-2</v>
          </cell>
          <cell r="AI87">
            <v>1.3763481859612932E-2</v>
          </cell>
          <cell r="AJ87">
            <v>1.1766666323490889E-2</v>
          </cell>
          <cell r="AK87">
            <v>9.5877322649534844E-3</v>
          </cell>
          <cell r="AL87">
            <v>1.0480332935580455E-2</v>
          </cell>
          <cell r="AM87">
            <v>1.0489183034509913E-2</v>
          </cell>
          <cell r="AN87">
            <v>9.9771466329197211E-3</v>
          </cell>
          <cell r="AO87">
            <v>7.5081760191823615E-3</v>
          </cell>
          <cell r="AP87">
            <v>7.1711405380996797E-3</v>
          </cell>
          <cell r="AQ87">
            <v>7.2950540480197189E-3</v>
          </cell>
          <cell r="AR87">
            <v>8.043826982617094E-3</v>
          </cell>
          <cell r="AS87">
            <v>6.6769571141107806E-3</v>
          </cell>
          <cell r="AT87">
            <v>4.0696337683788809E-3</v>
          </cell>
          <cell r="AU87">
            <v>1.3251965221802782E-3</v>
          </cell>
          <cell r="AV87">
            <v>1.6717161087149147E-4</v>
          </cell>
          <cell r="AW87">
            <v>2.56173E-4</v>
          </cell>
        </row>
        <row r="89">
          <cell r="C89">
            <v>9199982.2257000003</v>
          </cell>
          <cell r="D89">
            <v>9199982.2257000003</v>
          </cell>
          <cell r="E89">
            <v>9199982.2257000003</v>
          </cell>
          <cell r="F89">
            <v>9199982.2257000003</v>
          </cell>
          <cell r="G89">
            <v>9199982.2257000003</v>
          </cell>
          <cell r="H89">
            <v>9199982.2257000003</v>
          </cell>
          <cell r="I89">
            <v>9199982.2257000003</v>
          </cell>
          <cell r="J89">
            <v>9199982.2257000003</v>
          </cell>
          <cell r="K89">
            <v>9199982.2257000003</v>
          </cell>
          <cell r="L89">
            <v>9199982.2257000003</v>
          </cell>
          <cell r="M89">
            <v>9199982.2257000003</v>
          </cell>
          <cell r="N89">
            <v>9199982.2257000003</v>
          </cell>
          <cell r="O89">
            <v>9199982.2257000003</v>
          </cell>
          <cell r="P89">
            <v>9199982.2257000003</v>
          </cell>
          <cell r="Q89">
            <v>9199982.2257000003</v>
          </cell>
          <cell r="R89">
            <v>9199982.2257000003</v>
          </cell>
          <cell r="S89">
            <v>9199982.2257000003</v>
          </cell>
          <cell r="T89">
            <v>9199982.2257000003</v>
          </cell>
          <cell r="U89">
            <v>9199982.2257000003</v>
          </cell>
          <cell r="V89">
            <v>9199982.2257000003</v>
          </cell>
          <cell r="W89">
            <v>9199982.2257000003</v>
          </cell>
          <cell r="X89">
            <v>9199982.2257000003</v>
          </cell>
          <cell r="Y89">
            <v>9503427.0099999998</v>
          </cell>
          <cell r="Z89">
            <v>9965578.7561000008</v>
          </cell>
          <cell r="AA89">
            <v>10445291.285</v>
          </cell>
          <cell r="AB89">
            <v>10952984.98415</v>
          </cell>
          <cell r="AC89">
            <v>11523909.084875001</v>
          </cell>
          <cell r="AD89">
            <v>12059866.449125001</v>
          </cell>
          <cell r="AE89">
            <v>12637248.965</v>
          </cell>
          <cell r="AF89">
            <v>13200480.810000001</v>
          </cell>
          <cell r="AG89">
            <v>13752787.985750001</v>
          </cell>
          <cell r="AH89">
            <v>14410112.172499999</v>
          </cell>
          <cell r="AI89">
            <v>14965153.262400001</v>
          </cell>
          <cell r="AJ89">
            <v>15581686.998900002</v>
          </cell>
          <cell r="AK89">
            <v>16211079.963650001</v>
          </cell>
          <cell r="AL89">
            <v>16844278.781275004</v>
          </cell>
          <cell r="AM89">
            <v>17481715.146224998</v>
          </cell>
          <cell r="AN89">
            <v>18103410.367624998</v>
          </cell>
          <cell r="AO89">
            <v>18833618.986875001</v>
          </cell>
          <cell r="AP89">
            <v>19528815.7075</v>
          </cell>
          <cell r="AQ89">
            <v>20252026.987500001</v>
          </cell>
          <cell r="AR89">
            <v>20941569.577500001</v>
          </cell>
          <cell r="AS89">
            <v>21675408.892500002</v>
          </cell>
          <cell r="AT89">
            <v>22455357.870000001</v>
          </cell>
          <cell r="AU89">
            <v>23118030.512499999</v>
          </cell>
          <cell r="AV89">
            <v>19566749.971725002</v>
          </cell>
          <cell r="AW89">
            <v>20155063.472775001</v>
          </cell>
        </row>
        <row r="91">
          <cell r="C91">
            <v>87047811</v>
          </cell>
          <cell r="D91">
            <v>9199982.2157000005</v>
          </cell>
          <cell r="E91">
            <v>9199982.2157000005</v>
          </cell>
          <cell r="F91">
            <v>9199982.2157000154</v>
          </cell>
          <cell r="G91">
            <v>9199982.2157000005</v>
          </cell>
          <cell r="H91">
            <v>9199982.2157000005</v>
          </cell>
          <cell r="I91">
            <v>9199982.2056999803</v>
          </cell>
          <cell r="J91">
            <v>9199982.2157000005</v>
          </cell>
          <cell r="K91">
            <v>9199982.2256999612</v>
          </cell>
          <cell r="L91">
            <v>9199982.2356999815</v>
          </cell>
          <cell r="M91">
            <v>9199982.2156999707</v>
          </cell>
          <cell r="N91">
            <v>9199981.8057000041</v>
          </cell>
          <cell r="O91">
            <v>9199981.5156999826</v>
          </cell>
          <cell r="P91">
            <v>9199981.7757000029</v>
          </cell>
          <cell r="Q91">
            <v>9199981.5256999731</v>
          </cell>
          <cell r="R91">
            <v>9199982.6756999791</v>
          </cell>
          <cell r="S91">
            <v>9199981.225699991</v>
          </cell>
          <cell r="T91">
            <v>9199981.225699991</v>
          </cell>
          <cell r="U91">
            <v>9199981.5614000559</v>
          </cell>
          <cell r="V91">
            <v>9199982.2257000208</v>
          </cell>
          <cell r="W91">
            <v>9199982.2257000208</v>
          </cell>
          <cell r="X91">
            <v>9199981.2257000208</v>
          </cell>
          <cell r="Y91">
            <v>9503426.0099999905</v>
          </cell>
          <cell r="Z91">
            <v>9965578.756099999</v>
          </cell>
          <cell r="AA91">
            <v>10445291.285000026</v>
          </cell>
          <cell r="AB91">
            <v>10952983.984149992</v>
          </cell>
          <cell r="AC91">
            <v>11523909.084874988</v>
          </cell>
          <cell r="AD91">
            <v>12059865.449124992</v>
          </cell>
          <cell r="AE91">
            <v>12637247.964999974</v>
          </cell>
          <cell r="AF91">
            <v>13200481.810000002</v>
          </cell>
          <cell r="AG91">
            <v>13752788.98575002</v>
          </cell>
          <cell r="AH91">
            <v>14410113.172500014</v>
          </cell>
          <cell r="AI91">
            <v>14965154.262400031</v>
          </cell>
          <cell r="AJ91">
            <v>15581687.998900056</v>
          </cell>
          <cell r="AK91">
            <v>16211080.963649988</v>
          </cell>
          <cell r="AL91">
            <v>16844278.781275034</v>
          </cell>
          <cell r="AM91">
            <v>17481715.146225095</v>
          </cell>
          <cell r="AN91">
            <v>18103411.367624998</v>
          </cell>
          <cell r="AO91">
            <v>18833619.986875057</v>
          </cell>
          <cell r="AP91">
            <v>19528816.707499981</v>
          </cell>
          <cell r="AQ91">
            <v>20252027.987499952</v>
          </cell>
          <cell r="AR91">
            <v>20941569.577499986</v>
          </cell>
          <cell r="AS91">
            <v>19464177.250268936</v>
          </cell>
          <cell r="AT91">
            <v>17028123.529325843</v>
          </cell>
          <cell r="AU91">
            <v>15136077.998256683</v>
          </cell>
          <cell r="AV91">
            <v>12924151.079474449</v>
          </cell>
          <cell r="AW91">
            <v>10510257.419455171</v>
          </cell>
        </row>
        <row r="94">
          <cell r="C94">
            <v>4599991.1147000007</v>
          </cell>
          <cell r="D94">
            <v>4599991.1147000007</v>
          </cell>
          <cell r="E94">
            <v>4599991.1147000007</v>
          </cell>
          <cell r="F94">
            <v>4599991.1147000007</v>
          </cell>
          <cell r="G94">
            <v>4599991.1147000007</v>
          </cell>
          <cell r="H94">
            <v>4599991.1147000007</v>
          </cell>
          <cell r="I94">
            <v>4599991.1147000007</v>
          </cell>
          <cell r="J94">
            <v>4599991.1147000007</v>
          </cell>
          <cell r="K94">
            <v>4599991.1147000007</v>
          </cell>
          <cell r="L94">
            <v>4599991.1147000007</v>
          </cell>
          <cell r="M94">
            <v>4599991.1147000007</v>
          </cell>
          <cell r="N94">
            <v>4599991.1147000007</v>
          </cell>
          <cell r="O94">
            <v>4599991.1147000007</v>
          </cell>
          <cell r="P94">
            <v>4599991.1147000007</v>
          </cell>
          <cell r="Q94">
            <v>4599991.1147000007</v>
          </cell>
          <cell r="R94">
            <v>4599991.1147000007</v>
          </cell>
          <cell r="S94">
            <v>4599991.1147000007</v>
          </cell>
          <cell r="T94">
            <v>4599991.1147000007</v>
          </cell>
          <cell r="U94">
            <v>4599991.1147000007</v>
          </cell>
          <cell r="V94">
            <v>4599991.1147000007</v>
          </cell>
          <cell r="W94">
            <v>4599991.1147000007</v>
          </cell>
          <cell r="X94">
            <v>4599991.1147000007</v>
          </cell>
          <cell r="Y94">
            <v>4599991.1147000007</v>
          </cell>
          <cell r="Z94">
            <v>4599991.1147000007</v>
          </cell>
          <cell r="AA94">
            <v>4599991.1147000007</v>
          </cell>
          <cell r="AB94">
            <v>4599991.1147000007</v>
          </cell>
          <cell r="AC94">
            <v>4599991.1147000007</v>
          </cell>
          <cell r="AD94">
            <v>4599991.1147000007</v>
          </cell>
          <cell r="AE94">
            <v>4599991.1147000007</v>
          </cell>
          <cell r="AF94">
            <v>4599991.1147000007</v>
          </cell>
          <cell r="AG94">
            <v>4599991.1147000007</v>
          </cell>
          <cell r="AH94">
            <v>4599991.1147000007</v>
          </cell>
          <cell r="AI94">
            <v>4599991.1147000007</v>
          </cell>
          <cell r="AJ94">
            <v>4599991.1147000007</v>
          </cell>
          <cell r="AK94">
            <v>4599991.1147000007</v>
          </cell>
          <cell r="AL94">
            <v>4599991.1147000007</v>
          </cell>
          <cell r="AM94">
            <v>4599991.1147000007</v>
          </cell>
          <cell r="AN94">
            <v>4599991.1147000007</v>
          </cell>
          <cell r="AO94">
            <v>4599991.1147000007</v>
          </cell>
          <cell r="AP94">
            <v>4599991.1147000007</v>
          </cell>
          <cell r="AQ94">
            <v>4599991.1147000007</v>
          </cell>
          <cell r="AR94">
            <v>4599991.1147000007</v>
          </cell>
          <cell r="AS94">
            <v>4599991.1147000007</v>
          </cell>
          <cell r="AT94">
            <v>4599991.1147000007</v>
          </cell>
          <cell r="AU94">
            <v>4599991.1147000007</v>
          </cell>
          <cell r="AV94">
            <v>3833506.6</v>
          </cell>
          <cell r="AW94">
            <v>3830537.98</v>
          </cell>
        </row>
        <row r="95">
          <cell r="C95">
            <v>20036.71</v>
          </cell>
          <cell r="D95">
            <v>20808.400000000001</v>
          </cell>
          <cell r="E95">
            <v>20613.72</v>
          </cell>
          <cell r="F95">
            <v>19727.86</v>
          </cell>
          <cell r="G95">
            <v>20322.72</v>
          </cell>
          <cell r="H95">
            <v>19705.25</v>
          </cell>
          <cell r="I95">
            <v>20371.87</v>
          </cell>
          <cell r="J95">
            <v>18383.91</v>
          </cell>
          <cell r="K95">
            <v>20428.46</v>
          </cell>
          <cell r="L95">
            <v>20452.68</v>
          </cell>
          <cell r="M95">
            <v>19787.97</v>
          </cell>
          <cell r="N95">
            <v>20414.310000000001</v>
          </cell>
          <cell r="O95">
            <v>19704.41</v>
          </cell>
          <cell r="P95">
            <v>20453.400000000001</v>
          </cell>
          <cell r="Q95">
            <v>20283.66</v>
          </cell>
          <cell r="R95">
            <v>18974.3</v>
          </cell>
          <cell r="S95">
            <v>19121.78</v>
          </cell>
          <cell r="T95">
            <v>17822.02</v>
          </cell>
          <cell r="U95">
            <v>17702</v>
          </cell>
          <cell r="V95">
            <v>15593.28</v>
          </cell>
          <cell r="W95">
            <v>16310</v>
          </cell>
          <cell r="X95">
            <v>15675.29</v>
          </cell>
          <cell r="Y95">
            <v>20132</v>
          </cell>
          <cell r="Z95">
            <v>8809.68</v>
          </cell>
          <cell r="AA95">
            <v>13567</v>
          </cell>
          <cell r="AB95">
            <v>13421.69</v>
          </cell>
          <cell r="AC95">
            <v>12649.1</v>
          </cell>
          <cell r="AD95">
            <v>11417.9</v>
          </cell>
          <cell r="AE95">
            <v>11636</v>
          </cell>
          <cell r="AF95">
            <v>10467</v>
          </cell>
          <cell r="AG95">
            <v>10208.59</v>
          </cell>
          <cell r="AH95">
            <v>8799</v>
          </cell>
          <cell r="AI95">
            <v>8479.7199999999993</v>
          </cell>
          <cell r="AJ95">
            <v>7606.52</v>
          </cell>
          <cell r="AK95">
            <v>6768.82</v>
          </cell>
          <cell r="AL95">
            <v>7084.03</v>
          </cell>
          <cell r="AM95">
            <v>5512</v>
          </cell>
          <cell r="AN95">
            <v>5032.1099999999997</v>
          </cell>
          <cell r="AO95">
            <v>4559.58</v>
          </cell>
          <cell r="AP95">
            <v>3803.78</v>
          </cell>
          <cell r="AQ95">
            <v>3779</v>
          </cell>
          <cell r="AR95">
            <v>3602</v>
          </cell>
          <cell r="AS95">
            <v>3699</v>
          </cell>
          <cell r="AT95">
            <v>3453</v>
          </cell>
          <cell r="AU95">
            <v>3094</v>
          </cell>
          <cell r="AV95">
            <v>2968.62</v>
          </cell>
          <cell r="AW95">
            <v>0</v>
          </cell>
        </row>
        <row r="96">
          <cell r="C96">
            <v>4599991.1147000007</v>
          </cell>
          <cell r="D96">
            <v>4599991.1147000007</v>
          </cell>
          <cell r="E96">
            <v>4599991.1147000007</v>
          </cell>
          <cell r="F96">
            <v>4599991.1147000007</v>
          </cell>
          <cell r="G96">
            <v>4599991.1147000007</v>
          </cell>
          <cell r="H96">
            <v>4599991.1147000007</v>
          </cell>
          <cell r="I96">
            <v>4599991.1147000007</v>
          </cell>
          <cell r="J96">
            <v>4599991.1147000007</v>
          </cell>
          <cell r="K96">
            <v>4599991.1147000007</v>
          </cell>
          <cell r="L96">
            <v>4599991.1147000007</v>
          </cell>
          <cell r="M96">
            <v>4599991.1147000007</v>
          </cell>
          <cell r="N96">
            <v>4599991.1147000007</v>
          </cell>
          <cell r="O96">
            <v>4599991.1147000007</v>
          </cell>
          <cell r="P96">
            <v>4599991.1147000007</v>
          </cell>
          <cell r="Q96">
            <v>4599991.1147000007</v>
          </cell>
          <cell r="R96">
            <v>4599991.1147000007</v>
          </cell>
          <cell r="S96">
            <v>4599991.1147000007</v>
          </cell>
          <cell r="T96">
            <v>4599991.1147000007</v>
          </cell>
          <cell r="U96">
            <v>4599991.1147000007</v>
          </cell>
          <cell r="V96">
            <v>4599991.1147000007</v>
          </cell>
          <cell r="W96">
            <v>4599991.1147000007</v>
          </cell>
          <cell r="X96">
            <v>4599991.1147000007</v>
          </cell>
          <cell r="Y96">
            <v>4599991.1147000007</v>
          </cell>
          <cell r="Z96">
            <v>4599991.1147000007</v>
          </cell>
          <cell r="AA96">
            <v>4599991.1147000007</v>
          </cell>
          <cell r="AB96">
            <v>4599991.1147000007</v>
          </cell>
          <cell r="AC96">
            <v>4599991.1147000007</v>
          </cell>
          <cell r="AD96">
            <v>4599991.1147000007</v>
          </cell>
          <cell r="AE96">
            <v>4599991.1147000007</v>
          </cell>
          <cell r="AF96">
            <v>4599991.1147000007</v>
          </cell>
          <cell r="AG96">
            <v>4599991.1147000007</v>
          </cell>
          <cell r="AH96">
            <v>4599991.1147000007</v>
          </cell>
          <cell r="AI96">
            <v>4599991.1147000007</v>
          </cell>
          <cell r="AJ96">
            <v>4599991.1147000007</v>
          </cell>
          <cell r="AK96">
            <v>4599991.1147000007</v>
          </cell>
          <cell r="AL96">
            <v>4599991.1147000007</v>
          </cell>
          <cell r="AM96">
            <v>4599991.1147000007</v>
          </cell>
          <cell r="AN96">
            <v>4599991.1147000007</v>
          </cell>
          <cell r="AO96">
            <v>4599991.1147000007</v>
          </cell>
          <cell r="AP96">
            <v>4599991.1147000007</v>
          </cell>
          <cell r="AQ96">
            <v>4599991.1147000007</v>
          </cell>
          <cell r="AR96">
            <v>4599991.1147000007</v>
          </cell>
          <cell r="AS96">
            <v>4599991.1147000007</v>
          </cell>
          <cell r="AT96">
            <v>4599991.1147000007</v>
          </cell>
          <cell r="AU96">
            <v>4599991.1147000007</v>
          </cell>
          <cell r="AV96">
            <v>3830537.98</v>
          </cell>
          <cell r="AW96">
            <v>3830537.9783000001</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153892404.37</v>
          </cell>
          <cell r="AW99">
            <v>153892404.37</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36</v>
          </cell>
          <cell r="AU100">
            <v>104114</v>
          </cell>
          <cell r="AV100">
            <v>118960.38</v>
          </cell>
          <cell r="AW100">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240</v>
          </cell>
          <cell r="AU102">
            <v>0</v>
          </cell>
          <cell r="AV102">
            <v>578457.40135396272</v>
          </cell>
          <cell r="AW102">
            <v>718152.84568364383</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240</v>
          </cell>
          <cell r="AU103">
            <v>504</v>
          </cell>
          <cell r="AV103">
            <v>594.46</v>
          </cell>
          <cell r="AW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635714.41126021324</v>
          </cell>
          <cell r="AW104">
            <v>782014.44878128637</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240</v>
          </cell>
          <cell r="AU105">
            <v>578457</v>
          </cell>
          <cell r="AV105">
            <v>0</v>
          </cell>
          <cell r="AW105">
            <v>0</v>
          </cell>
        </row>
        <row r="108">
          <cell r="C108">
            <v>80647230.269999996</v>
          </cell>
          <cell r="D108">
            <v>8794825.5999999996</v>
          </cell>
          <cell r="E108">
            <v>9325138.3300000001</v>
          </cell>
          <cell r="F108">
            <v>9439749.5899999999</v>
          </cell>
          <cell r="G108">
            <v>9656202.2799999993</v>
          </cell>
          <cell r="H108">
            <v>10440927.4</v>
          </cell>
          <cell r="I108">
            <v>10885974.26</v>
          </cell>
          <cell r="J108">
            <v>10163154.92</v>
          </cell>
          <cell r="K108">
            <v>11608268.34</v>
          </cell>
          <cell r="L108">
            <v>10713095.960000001</v>
          </cell>
          <cell r="M108">
            <v>11734859.109999999</v>
          </cell>
          <cell r="N108">
            <v>12797599.52</v>
          </cell>
          <cell r="O108">
            <v>12800631.449999999</v>
          </cell>
          <cell r="P108">
            <v>14303907.949999999</v>
          </cell>
          <cell r="Q108">
            <v>14546724.130000001</v>
          </cell>
          <cell r="R108">
            <v>14936373.84</v>
          </cell>
          <cell r="S108">
            <v>16972136.719999999</v>
          </cell>
          <cell r="T108">
            <v>15704785.35</v>
          </cell>
          <cell r="U108">
            <v>18426701</v>
          </cell>
          <cell r="V108">
            <v>16125217.310000001</v>
          </cell>
          <cell r="W108">
            <v>18900997</v>
          </cell>
          <cell r="X108">
            <v>17637380.760000002</v>
          </cell>
          <cell r="Y108">
            <v>18776854</v>
          </cell>
          <cell r="Z108">
            <v>18982768.829999998</v>
          </cell>
          <cell r="AA108">
            <v>20735770</v>
          </cell>
          <cell r="AB108">
            <v>22758378.190000001</v>
          </cell>
          <cell r="AC108">
            <v>21527145.370000001</v>
          </cell>
          <cell r="AD108">
            <v>23558213.73</v>
          </cell>
          <cell r="AE108">
            <v>23062646</v>
          </cell>
          <cell r="AF108">
            <v>22741401</v>
          </cell>
          <cell r="AG108">
            <v>26713338.420000002</v>
          </cell>
          <cell r="AH108">
            <v>22885841</v>
          </cell>
          <cell r="AI108">
            <v>25145227.350000001</v>
          </cell>
          <cell r="AJ108">
            <v>25600561.879999999</v>
          </cell>
          <cell r="AK108">
            <v>26110191.34</v>
          </cell>
          <cell r="AL108">
            <v>26486819.010000002</v>
          </cell>
          <cell r="AM108">
            <v>26033438.68</v>
          </cell>
          <cell r="AN108">
            <v>29840713.120000001</v>
          </cell>
          <cell r="AO108">
            <v>28943356.489999998</v>
          </cell>
          <cell r="AP108">
            <v>30503679.620000001</v>
          </cell>
          <cell r="AQ108">
            <v>28847804</v>
          </cell>
          <cell r="AR108">
            <v>30889168</v>
          </cell>
          <cell r="AS108">
            <v>32842905</v>
          </cell>
          <cell r="AT108">
            <v>28054600</v>
          </cell>
          <cell r="AU108">
            <v>28865336</v>
          </cell>
          <cell r="AV108">
            <v>25557893.98</v>
          </cell>
          <cell r="AW108">
            <v>38237185.490000002</v>
          </cell>
        </row>
        <row r="109">
          <cell r="C109">
            <v>8.4383318200707436E-2</v>
          </cell>
          <cell r="D109">
            <v>418393.97572498646</v>
          </cell>
          <cell r="E109">
            <v>472711.19174676051</v>
          </cell>
          <cell r="F109">
            <v>438399.02410216059</v>
          </cell>
          <cell r="G109">
            <v>416559.20609655604</v>
          </cell>
          <cell r="H109">
            <v>541729.53960675362</v>
          </cell>
          <cell r="I109">
            <v>447338.50880618341</v>
          </cell>
          <cell r="J109">
            <v>479298.46652159677</v>
          </cell>
          <cell r="K109">
            <v>547850.52384908241</v>
          </cell>
          <cell r="L109">
            <v>382569.48269228259</v>
          </cell>
          <cell r="M109">
            <v>483699.61595784966</v>
          </cell>
          <cell r="N109">
            <v>483182.37135966495</v>
          </cell>
          <cell r="O109">
            <v>564319.98494360724</v>
          </cell>
          <cell r="P109">
            <v>605475.65904166596</v>
          </cell>
          <cell r="Q109">
            <v>698581.28591667884</v>
          </cell>
          <cell r="R109">
            <v>838463.077491684</v>
          </cell>
          <cell r="S109">
            <v>904584.24210001016</v>
          </cell>
          <cell r="T109">
            <v>870834.93286665331</v>
          </cell>
          <cell r="U109">
            <v>777271.81915995944</v>
          </cell>
          <cell r="V109">
            <v>855463.46706663072</v>
          </cell>
          <cell r="W109">
            <v>709111</v>
          </cell>
          <cell r="X109">
            <v>982067.83233329095</v>
          </cell>
          <cell r="Y109">
            <v>1474640.4233333431</v>
          </cell>
          <cell r="Z109">
            <v>955522.46090002358</v>
          </cell>
          <cell r="AA109">
            <v>1688253.2849333063</v>
          </cell>
          <cell r="AB109">
            <v>1428508.9605500139</v>
          </cell>
          <cell r="AC109">
            <v>1385405.1845020205</v>
          </cell>
          <cell r="AD109">
            <v>1884205.8018083796</v>
          </cell>
          <cell r="AE109">
            <v>1852448.1540000252</v>
          </cell>
          <cell r="AF109">
            <v>1856515.4865833297</v>
          </cell>
          <cell r="AG109">
            <v>2067008.8626833297</v>
          </cell>
          <cell r="AH109">
            <v>1779704.8192666546</v>
          </cell>
          <cell r="AI109">
            <v>1818572.3754333183</v>
          </cell>
          <cell r="AJ109">
            <v>1785293.8510166481</v>
          </cell>
          <cell r="AK109">
            <v>2103452.0410166904</v>
          </cell>
          <cell r="AL109">
            <v>2281113.3693583906</v>
          </cell>
          <cell r="AM109">
            <v>2358691.1178916022</v>
          </cell>
          <cell r="AN109">
            <v>2241640.8670749553</v>
          </cell>
          <cell r="AO109">
            <v>2531102.4851582721</v>
          </cell>
          <cell r="AP109">
            <v>3061993.7648250237</v>
          </cell>
          <cell r="AQ109">
            <v>2537637.4539306089</v>
          </cell>
          <cell r="AR109">
            <v>752128.41773334891</v>
          </cell>
          <cell r="AS109">
            <v>0</v>
          </cell>
          <cell r="AT109">
            <v>0</v>
          </cell>
          <cell r="AU109">
            <v>0</v>
          </cell>
          <cell r="AV109">
            <v>0</v>
          </cell>
          <cell r="AW109">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WOART 2003-B 2004"/>
    </sheetNames>
    <sheetDataSet>
      <sheetData sheetId="0" refreshError="1">
        <row r="132">
          <cell r="B132">
            <v>840655654.04999995</v>
          </cell>
        </row>
      </sheetData>
      <sheetData sheetId="1" refreshError="1">
        <row r="131">
          <cell r="B131">
            <v>816558466.91999996</v>
          </cell>
        </row>
      </sheetData>
      <sheetData sheetId="2" refreshError="1">
        <row r="131">
          <cell r="B131">
            <v>788196685.43999994</v>
          </cell>
        </row>
      </sheetData>
      <sheetData sheetId="3" refreshError="1">
        <row r="131">
          <cell r="B131">
            <v>761511619.50999999</v>
          </cell>
        </row>
      </sheetData>
      <sheetData sheetId="4" refreshError="1">
        <row r="131">
          <cell r="B131">
            <v>736437346.99000001</v>
          </cell>
        </row>
      </sheetData>
      <sheetData sheetId="5" refreshError="1">
        <row r="131">
          <cell r="B131">
            <v>710138754.18999994</v>
          </cell>
        </row>
      </sheetData>
      <sheetData sheetId="6" refreshError="1">
        <row r="131">
          <cell r="B131">
            <v>684858873.44000006</v>
          </cell>
        </row>
      </sheetData>
      <sheetData sheetId="7" refreshError="1">
        <row r="131">
          <cell r="B131">
            <v>658305832.99000001</v>
          </cell>
        </row>
      </sheetData>
      <sheetData sheetId="8" refreshError="1">
        <row r="131">
          <cell r="B131">
            <v>635698733.58000004</v>
          </cell>
        </row>
      </sheetData>
      <sheetData sheetId="9" refreshError="1">
        <row r="131">
          <cell r="B131">
            <v>612519228.99000001</v>
          </cell>
        </row>
      </sheetData>
      <sheetData sheetId="10" refreshError="1">
        <row r="131">
          <cell r="B131">
            <v>589493817.85000002</v>
          </cell>
        </row>
      </sheetData>
      <sheetData sheetId="11" refreshError="1">
        <row r="131">
          <cell r="B131">
            <v>566606800.80999994</v>
          </cell>
        </row>
      </sheetData>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e"/>
      <sheetName val="July"/>
      <sheetName val="Aug"/>
      <sheetName val="Sep"/>
      <sheetName val="Oct"/>
      <sheetName val="Nov"/>
      <sheetName val="Dec"/>
      <sheetName val="WOART 2003-B 2005"/>
    </sheetNames>
    <sheetDataSet>
      <sheetData sheetId="0" refreshError="1">
        <row r="130">
          <cell r="B130">
            <v>544187392.16999996</v>
          </cell>
        </row>
      </sheetData>
      <sheetData sheetId="1" refreshError="1">
        <row r="130">
          <cell r="B130">
            <v>524004080.36000001</v>
          </cell>
        </row>
      </sheetData>
      <sheetData sheetId="2" refreshError="1">
        <row r="130">
          <cell r="B130">
            <v>500101382.65999997</v>
          </cell>
        </row>
      </sheetData>
      <sheetData sheetId="3" refreshError="1">
        <row r="130">
          <cell r="B130">
            <v>480017485.71999997</v>
          </cell>
        </row>
      </sheetData>
      <sheetData sheetId="4" refreshError="1">
        <row r="130">
          <cell r="B130">
            <v>459536327.69</v>
          </cell>
        </row>
      </sheetData>
      <sheetData sheetId="5" refreshError="1">
        <row r="130">
          <cell r="B130">
            <v>438540599.84000003</v>
          </cell>
        </row>
      </sheetData>
      <sheetData sheetId="6" refreshError="1">
        <row r="130">
          <cell r="B130">
            <v>419051239.44999999</v>
          </cell>
        </row>
      </sheetData>
      <sheetData sheetId="7" refreshError="1">
        <row r="130">
          <cell r="B130">
            <v>398290363.50999999</v>
          </cell>
        </row>
      </sheetData>
      <sheetData sheetId="8" refreshError="1">
        <row r="130">
          <cell r="B130">
            <v>379828774.38999999</v>
          </cell>
        </row>
      </sheetData>
      <sheetData sheetId="9" refreshError="1">
        <row r="130">
          <cell r="B130">
            <v>362384682.43000001</v>
          </cell>
        </row>
      </sheetData>
      <sheetData sheetId="10" refreshError="1">
        <row r="130">
          <cell r="B130">
            <v>345579164.17000002</v>
          </cell>
        </row>
      </sheetData>
      <sheetData sheetId="11" refreshError="1">
        <row r="130">
          <cell r="B130">
            <v>329563458.81999999</v>
          </cell>
        </row>
      </sheetData>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Feb"/>
      <sheetName val="Mar"/>
      <sheetName val="Apr"/>
      <sheetName val="May"/>
      <sheetName val="June"/>
      <sheetName val="July"/>
      <sheetName val="Aug"/>
      <sheetName val="Sep"/>
      <sheetName val="Oct"/>
      <sheetName val="Nov"/>
      <sheetName val="Dec"/>
    </sheetNames>
    <sheetDataSet>
      <sheetData sheetId="0" refreshError="1">
        <row r="130">
          <cell r="B130">
            <v>312311548.62</v>
          </cell>
        </row>
      </sheetData>
      <sheetData sheetId="1" refreshError="1">
        <row r="130">
          <cell r="B130">
            <v>297915315.50999999</v>
          </cell>
        </row>
      </sheetData>
      <sheetData sheetId="2" refreshError="1">
        <row r="130">
          <cell r="B130">
            <v>281092068.18000001</v>
          </cell>
        </row>
      </sheetData>
      <sheetData sheetId="3" refreshError="1">
        <row r="136">
          <cell r="B136">
            <v>267014777.38999999</v>
          </cell>
        </row>
      </sheetData>
      <sheetData sheetId="4" refreshError="1">
        <row r="136">
          <cell r="B136">
            <v>251672685.13999999</v>
          </cell>
        </row>
      </sheetData>
      <sheetData sheetId="5" refreshError="1">
        <row r="136">
          <cell r="B136">
            <v>238259386.56999999</v>
          </cell>
        </row>
      </sheetData>
      <sheetData sheetId="6" refreshError="1">
        <row r="136">
          <cell r="B136">
            <v>225061454.09999999</v>
          </cell>
        </row>
      </sheetData>
      <sheetData sheetId="7" refreshError="1">
        <row r="136">
          <cell r="B136">
            <v>211981261.58000001</v>
          </cell>
        </row>
      </sheetData>
      <sheetData sheetId="8" refreshError="1">
        <row r="136">
          <cell r="B136">
            <v>200334939.13999999</v>
          </cell>
        </row>
      </sheetData>
      <sheetData sheetId="9" refreshError="1">
        <row r="136">
          <cell r="B136">
            <v>188566759.24000001</v>
          </cell>
        </row>
      </sheetData>
      <sheetData sheetId="10" refreshError="1">
        <row r="136">
          <cell r="B136">
            <v>177830818.15000001</v>
          </cell>
        </row>
      </sheetData>
      <sheetData sheetId="11" refreshError="1">
        <row r="136">
          <cell r="B136">
            <v>167983531.78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2.75" x14ac:dyDescent="0.2"/>
  <sheetData/>
  <phoneticPr fontId="0"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0" tint="-0.249977111117893"/>
    <pageSetUpPr fitToPage="1"/>
  </sheetPr>
  <dimension ref="A1:L58"/>
  <sheetViews>
    <sheetView zoomScaleNormal="100" workbookViewId="0">
      <pane xSplit="1" ySplit="8" topLeftCell="B37" activePane="bottomRight" state="frozen"/>
      <selection pane="topRight" activeCell="B1" sqref="B1"/>
      <selection pane="bottomLeft" activeCell="A9" sqref="A9"/>
      <selection pane="bottomRight" activeCell="L58" sqref="L58"/>
    </sheetView>
  </sheetViews>
  <sheetFormatPr defaultColWidth="9.140625" defaultRowHeight="11.25" x14ac:dyDescent="0.2"/>
  <cols>
    <col min="1" max="1" width="9.140625" style="1"/>
    <col min="2" max="2" width="14.140625" style="1" customWidth="1"/>
    <col min="3" max="3" width="11.28515625" style="1" bestFit="1" customWidth="1"/>
    <col min="4" max="4" width="12" style="9" customWidth="1"/>
    <col min="5" max="5" width="10" style="9" customWidth="1"/>
    <col min="6" max="6" width="9.140625" style="9"/>
    <col min="7" max="8" width="9.85546875" style="1" customWidth="1"/>
    <col min="9" max="9" width="10.42578125" style="1" bestFit="1" customWidth="1"/>
    <col min="10" max="16384" width="9.140625" style="1"/>
  </cols>
  <sheetData>
    <row r="1" spans="1:12" x14ac:dyDescent="0.2">
      <c r="A1" s="31" t="s">
        <v>61</v>
      </c>
    </row>
    <row r="3" spans="1:12" x14ac:dyDescent="0.2">
      <c r="B3" s="22" t="s">
        <v>62</v>
      </c>
      <c r="D3" s="22" t="s">
        <v>62</v>
      </c>
      <c r="E3" s="22" t="s">
        <v>62</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63.89</v>
      </c>
      <c r="G9" s="26" t="s">
        <v>54</v>
      </c>
      <c r="H9" s="28"/>
      <c r="I9" s="2"/>
      <c r="J9" s="2"/>
      <c r="K9" s="2"/>
      <c r="L9" s="2"/>
    </row>
    <row r="10" spans="1:12" x14ac:dyDescent="0.2">
      <c r="A10" s="2"/>
      <c r="B10" s="2"/>
      <c r="C10" s="2"/>
      <c r="D10" s="10"/>
      <c r="E10" s="17">
        <f>E11</f>
        <v>7.8299999999999995E-2</v>
      </c>
      <c r="F10" s="25">
        <v>59.04</v>
      </c>
      <c r="G10" s="29" t="s">
        <v>55</v>
      </c>
      <c r="H10" s="30"/>
      <c r="J10" s="23">
        <f>+ROUND(F9-F10,0)</f>
        <v>5</v>
      </c>
    </row>
    <row r="11" spans="1:12" x14ac:dyDescent="0.2">
      <c r="A11" s="8">
        <v>39933</v>
      </c>
      <c r="B11" s="32">
        <v>847472565.58000004</v>
      </c>
      <c r="C11" s="6">
        <f t="shared" ref="C11:C18" si="0">B11-D11</f>
        <v>15922572.170000076</v>
      </c>
      <c r="D11" s="18">
        <f>[40]Apr!$B$20</f>
        <v>831549993.40999997</v>
      </c>
      <c r="E11" s="19">
        <v>7.8299999999999995E-2</v>
      </c>
      <c r="F11" s="35">
        <f>HLOOKUP($A11,'[41]09A'!$C$4:$CA$97,70,0)</f>
        <v>58.33</v>
      </c>
      <c r="G11" s="6">
        <f>-PMT(E10/12,F10,B11)</f>
        <v>17342381.088718522</v>
      </c>
      <c r="H11" s="6">
        <f>G11-(E10/12*B11)</f>
        <v>11812622.598309021</v>
      </c>
      <c r="I11" s="7">
        <f>C11-H11</f>
        <v>4109949.5716910549</v>
      </c>
      <c r="J11" s="6">
        <f>J10+1</f>
        <v>6</v>
      </c>
      <c r="K11" s="21">
        <f>100*I11/(B11-H11)</f>
        <v>0.49182081852894344</v>
      </c>
      <c r="L11" s="20">
        <f>100*K11/(100+K11*(J11-1))/100</f>
        <v>4.8001670801672567E-3</v>
      </c>
    </row>
    <row r="12" spans="1:12" x14ac:dyDescent="0.2">
      <c r="A12" s="8">
        <v>39964</v>
      </c>
      <c r="B12" s="32">
        <f>D11</f>
        <v>831549993.40999997</v>
      </c>
      <c r="C12" s="6">
        <f t="shared" si="0"/>
        <v>17985363.669999957</v>
      </c>
      <c r="D12" s="18">
        <f>[42]May!$B$20</f>
        <v>813564629.74000001</v>
      </c>
      <c r="E12" s="19">
        <v>7.8299999999999995E-2</v>
      </c>
      <c r="F12" s="35">
        <f>HLOOKUP($A12,'[41]09A'!$C$4:$CA$97,70,0)</f>
        <v>57.44</v>
      </c>
      <c r="G12" s="6">
        <f t="shared" ref="G12:G18" si="1">-PMT(E11/12,F11,B12)</f>
        <v>17186471.587494906</v>
      </c>
      <c r="H12" s="6">
        <f t="shared" ref="H12:H18" si="2">G12-(E11/12*B12)</f>
        <v>11760607.880494658</v>
      </c>
      <c r="I12" s="7">
        <f t="shared" ref="I12:I18" si="3">C12-H12</f>
        <v>6224755.7895052992</v>
      </c>
      <c r="J12" s="6">
        <f t="shared" ref="J12:J18" si="4">J11+1</f>
        <v>7</v>
      </c>
      <c r="K12" s="21">
        <f t="shared" ref="K12:K18" si="5">100*I12/(B12-H12)</f>
        <v>0.75931158653447373</v>
      </c>
      <c r="L12" s="20">
        <f t="shared" ref="L12:L18" si="6">100*K12/(100+K12*(J12-1))/100</f>
        <v>7.2622569160977488E-3</v>
      </c>
    </row>
    <row r="13" spans="1:12" x14ac:dyDescent="0.2">
      <c r="A13" s="8">
        <v>39994</v>
      </c>
      <c r="B13" s="32">
        <f t="shared" ref="B13:B18" si="7">D12</f>
        <v>813564629.74000001</v>
      </c>
      <c r="C13" s="6">
        <f t="shared" si="0"/>
        <v>20508246.51000011</v>
      </c>
      <c r="D13" s="18">
        <f>[42]Jun!$B$20</f>
        <v>793056383.2299999</v>
      </c>
      <c r="E13" s="19">
        <v>7.8299999999999995E-2</v>
      </c>
      <c r="F13" s="35">
        <f>HLOOKUP($A13,'[41]09A'!$C$4:$CA$97,70,0)</f>
        <v>56.51</v>
      </c>
      <c r="G13" s="6">
        <f t="shared" si="1"/>
        <v>17029022.265403792</v>
      </c>
      <c r="H13" s="6">
        <f t="shared" si="2"/>
        <v>11720513.056350293</v>
      </c>
      <c r="I13" s="7">
        <f t="shared" si="3"/>
        <v>8787733.453649817</v>
      </c>
      <c r="J13" s="6">
        <f t="shared" si="4"/>
        <v>8</v>
      </c>
      <c r="K13" s="21">
        <f t="shared" si="5"/>
        <v>1.0959403792840732</v>
      </c>
      <c r="L13" s="20">
        <f t="shared" si="6"/>
        <v>1.017854806495962E-2</v>
      </c>
    </row>
    <row r="14" spans="1:12" x14ac:dyDescent="0.2">
      <c r="A14" s="8">
        <v>40025</v>
      </c>
      <c r="B14" s="32">
        <f t="shared" si="7"/>
        <v>793056383.2299999</v>
      </c>
      <c r="C14" s="6">
        <f t="shared" si="0"/>
        <v>20176788.049999952</v>
      </c>
      <c r="D14" s="18">
        <f>[42]Jul!$B$20</f>
        <v>772879595.17999995</v>
      </c>
      <c r="E14" s="19">
        <v>7.8299999999999995E-2</v>
      </c>
      <c r="F14" s="35">
        <f>HLOOKUP($A14,'[41]09A'!$C$4:$CA$97,70,0)</f>
        <v>55.56</v>
      </c>
      <c r="G14" s="6">
        <f t="shared" si="1"/>
        <v>16825126.982758634</v>
      </c>
      <c r="H14" s="6">
        <f t="shared" si="2"/>
        <v>11650434.082182884</v>
      </c>
      <c r="I14" s="7">
        <f t="shared" si="3"/>
        <v>8526353.9678170681</v>
      </c>
      <c r="J14" s="6">
        <f t="shared" si="4"/>
        <v>9</v>
      </c>
      <c r="K14" s="21">
        <f t="shared" si="5"/>
        <v>1.0911554969751267</v>
      </c>
      <c r="L14" s="20">
        <f t="shared" si="6"/>
        <v>1.0035529146307469E-2</v>
      </c>
    </row>
    <row r="15" spans="1:12" x14ac:dyDescent="0.2">
      <c r="A15" s="8">
        <v>40056</v>
      </c>
      <c r="B15" s="32">
        <f t="shared" si="7"/>
        <v>772879595.17999995</v>
      </c>
      <c r="C15" s="6">
        <f t="shared" si="0"/>
        <v>18933327.799999952</v>
      </c>
      <c r="D15" s="18">
        <f>[42]Aug!$B$20</f>
        <v>753946267.38</v>
      </c>
      <c r="E15" s="19">
        <v>7.8299999999999995E-2</v>
      </c>
      <c r="F15" s="35">
        <f>HLOOKUP($A15,'[41]09A'!$C$4:$CA$97,70,0)</f>
        <v>54.68</v>
      </c>
      <c r="G15" s="6">
        <f t="shared" si="1"/>
        <v>16629103.703265622</v>
      </c>
      <c r="H15" s="6">
        <f t="shared" si="2"/>
        <v>11586064.344716124</v>
      </c>
      <c r="I15" s="7">
        <f t="shared" si="3"/>
        <v>7347263.4552838281</v>
      </c>
      <c r="J15" s="6">
        <f t="shared" si="4"/>
        <v>10</v>
      </c>
      <c r="K15" s="21">
        <f t="shared" si="5"/>
        <v>0.9651025731457985</v>
      </c>
      <c r="L15" s="20">
        <f t="shared" si="6"/>
        <v>8.8797384711912283E-3</v>
      </c>
    </row>
    <row r="16" spans="1:12" x14ac:dyDescent="0.2">
      <c r="A16" s="8">
        <v>40086</v>
      </c>
      <c r="B16" s="32">
        <f t="shared" si="7"/>
        <v>753946267.38</v>
      </c>
      <c r="C16" s="6">
        <f t="shared" si="0"/>
        <v>19346087.860000014</v>
      </c>
      <c r="D16" s="18">
        <f>[42]Sep!$B$20</f>
        <v>734600179.51999998</v>
      </c>
      <c r="E16" s="19">
        <v>7.8299999999999995E-2</v>
      </c>
      <c r="F16" s="35">
        <f>HLOOKUP($A16,'[41]09A'!$C$4:$CA$97,70,0)</f>
        <v>53.8</v>
      </c>
      <c r="G16" s="6">
        <f t="shared" si="1"/>
        <v>16438508.65483221</v>
      </c>
      <c r="H16" s="6">
        <f t="shared" si="2"/>
        <v>11519009.260177711</v>
      </c>
      <c r="I16" s="7">
        <f t="shared" si="3"/>
        <v>7827078.5998223033</v>
      </c>
      <c r="J16" s="6">
        <f t="shared" si="4"/>
        <v>11</v>
      </c>
      <c r="K16" s="21">
        <f t="shared" si="5"/>
        <v>1.0542552841667177</v>
      </c>
      <c r="L16" s="20">
        <f t="shared" si="6"/>
        <v>9.5370991266752591E-3</v>
      </c>
    </row>
    <row r="17" spans="1:12" x14ac:dyDescent="0.2">
      <c r="A17" s="8">
        <v>40117</v>
      </c>
      <c r="B17" s="32">
        <f t="shared" si="7"/>
        <v>734600179.51999998</v>
      </c>
      <c r="C17" s="6">
        <f t="shared" si="0"/>
        <v>20061410.710000038</v>
      </c>
      <c r="D17" s="18">
        <f>[42]Oct!$B$20</f>
        <v>714538768.80999994</v>
      </c>
      <c r="E17" s="19">
        <v>7.8299999999999995E-2</v>
      </c>
      <c r="F17" s="35">
        <f>HLOOKUP($A17,'[41]09A'!$C$4:$CA$97,70,0)</f>
        <v>52.91</v>
      </c>
      <c r="G17" s="6">
        <f t="shared" si="1"/>
        <v>16234891.460431691</v>
      </c>
      <c r="H17" s="6">
        <f t="shared" si="2"/>
        <v>11441625.289063692</v>
      </c>
      <c r="I17" s="7">
        <f t="shared" si="3"/>
        <v>8619785.4209363461</v>
      </c>
      <c r="J17" s="6">
        <f t="shared" si="4"/>
        <v>12</v>
      </c>
      <c r="K17" s="21">
        <f t="shared" si="5"/>
        <v>1.1919634180505967</v>
      </c>
      <c r="L17" s="20">
        <f t="shared" si="6"/>
        <v>1.0537941673151717E-2</v>
      </c>
    </row>
    <row r="18" spans="1:12" x14ac:dyDescent="0.2">
      <c r="A18" s="8">
        <v>40147</v>
      </c>
      <c r="B18" s="32">
        <f t="shared" si="7"/>
        <v>714538768.80999994</v>
      </c>
      <c r="C18" s="6">
        <f t="shared" si="0"/>
        <v>19240095.869999886</v>
      </c>
      <c r="D18" s="18">
        <f>[42]Nov!$B$20</f>
        <v>695298672.94000006</v>
      </c>
      <c r="E18" s="19">
        <v>7.8299999999999995E-2</v>
      </c>
      <c r="F18" s="35">
        <f>HLOOKUP($A18,'[41]09A'!$C$4:$CA$97,70,0)</f>
        <v>52.04</v>
      </c>
      <c r="G18" s="6">
        <f t="shared" si="1"/>
        <v>16013427.137390882</v>
      </c>
      <c r="H18" s="6">
        <f t="shared" si="2"/>
        <v>11351061.670905633</v>
      </c>
      <c r="I18" s="7">
        <f t="shared" si="3"/>
        <v>7889034.1990942527</v>
      </c>
      <c r="J18" s="6">
        <f t="shared" si="4"/>
        <v>13</v>
      </c>
      <c r="K18" s="21">
        <f t="shared" si="5"/>
        <v>1.1218959203923853</v>
      </c>
      <c r="L18" s="20">
        <f t="shared" si="6"/>
        <v>9.8877905749906927E-3</v>
      </c>
    </row>
    <row r="19" spans="1:12" x14ac:dyDescent="0.2">
      <c r="A19" s="8">
        <v>40178</v>
      </c>
      <c r="B19" s="32">
        <f t="shared" ref="B19:B24" si="8">D18</f>
        <v>695298672.94000006</v>
      </c>
      <c r="C19" s="6">
        <f t="shared" ref="C19:C24" si="9">B19-D19</f>
        <v>20130652.179999948</v>
      </c>
      <c r="D19" s="18">
        <f>[42]Dec!$B$20</f>
        <v>675168020.76000011</v>
      </c>
      <c r="E19" s="19">
        <v>7.8299999999999995E-2</v>
      </c>
      <c r="F19" s="35">
        <f>HLOOKUP($A19,'[41]09A'!$C$4:$CA$97,70,0)</f>
        <v>51.13</v>
      </c>
      <c r="G19" s="6">
        <f t="shared" ref="G19:G24" si="10">-PMT(E18/12,F18,B19)</f>
        <v>15800521.90502445</v>
      </c>
      <c r="H19" s="6">
        <f t="shared" ref="H19:H24" si="11">G19-(E18/12*B19)</f>
        <v>11263698.06409095</v>
      </c>
      <c r="I19" s="7">
        <f t="shared" ref="I19:I24" si="12">C19-H19</f>
        <v>8866954.1159089971</v>
      </c>
      <c r="J19" s="6">
        <f t="shared" ref="J19:J24" si="13">J18+1</f>
        <v>14</v>
      </c>
      <c r="K19" s="21">
        <f t="shared" ref="K19:K24" si="14">100*I19/(B19-H19)</f>
        <v>1.2962720389432649</v>
      </c>
      <c r="L19" s="20">
        <f t="shared" ref="L19:L24" si="15">100*K19/(100+K19*(J19-1))/100</f>
        <v>1.1093324723837016E-2</v>
      </c>
    </row>
    <row r="20" spans="1:12" x14ac:dyDescent="0.2">
      <c r="A20" s="8">
        <v>40209</v>
      </c>
      <c r="B20" s="32">
        <f t="shared" si="8"/>
        <v>675168020.76000011</v>
      </c>
      <c r="C20" s="6">
        <f t="shared" si="9"/>
        <v>19230695.01000011</v>
      </c>
      <c r="D20" s="18">
        <f>[43]Jan!$B$20</f>
        <v>655937325.75</v>
      </c>
      <c r="E20" s="19">
        <v>7.8299999999999995E-2</v>
      </c>
      <c r="F20" s="35">
        <f>HLOOKUP($A20,'[41]09A'!$C$4:$CA$97,70,0)</f>
        <v>50.29</v>
      </c>
      <c r="G20" s="6">
        <f t="shared" si="10"/>
        <v>15572557.432054775</v>
      </c>
      <c r="H20" s="6">
        <f t="shared" si="11"/>
        <v>11167086.096595775</v>
      </c>
      <c r="I20" s="7">
        <f t="shared" si="12"/>
        <v>8063608.9134043343</v>
      </c>
      <c r="J20" s="6">
        <f t="shared" si="13"/>
        <v>15</v>
      </c>
      <c r="K20" s="21">
        <f t="shared" si="14"/>
        <v>1.2143972233249858</v>
      </c>
      <c r="L20" s="20">
        <f t="shared" si="15"/>
        <v>1.0379324956283995E-2</v>
      </c>
    </row>
    <row r="21" spans="1:12" x14ac:dyDescent="0.2">
      <c r="A21" s="8">
        <v>40237</v>
      </c>
      <c r="B21" s="32">
        <f t="shared" si="8"/>
        <v>655937325.75</v>
      </c>
      <c r="C21" s="6">
        <f t="shared" si="9"/>
        <v>19401777.50999999</v>
      </c>
      <c r="D21" s="18">
        <f>[43]Feb!$B$20</f>
        <v>636535548.24000001</v>
      </c>
      <c r="E21" s="19">
        <v>7.8299999999999995E-2</v>
      </c>
      <c r="F21" s="35">
        <f>HLOOKUP($A21,'[41]09A'!$C$4:$CA$97,70,0)</f>
        <v>49.44</v>
      </c>
      <c r="G21" s="6">
        <f t="shared" si="10"/>
        <v>15342048.564637996</v>
      </c>
      <c r="H21" s="6">
        <f t="shared" si="11"/>
        <v>11062057.514119247</v>
      </c>
      <c r="I21" s="7">
        <f t="shared" si="12"/>
        <v>8339719.9958807435</v>
      </c>
      <c r="J21" s="6">
        <f t="shared" si="13"/>
        <v>16</v>
      </c>
      <c r="K21" s="21">
        <f t="shared" si="14"/>
        <v>1.2932299324635075</v>
      </c>
      <c r="L21" s="20">
        <f t="shared" si="15"/>
        <v>1.0831212159253647E-2</v>
      </c>
    </row>
    <row r="22" spans="1:12" x14ac:dyDescent="0.2">
      <c r="A22" s="8">
        <v>40268</v>
      </c>
      <c r="B22" s="32">
        <f t="shared" si="8"/>
        <v>636535548.24000001</v>
      </c>
      <c r="C22" s="6">
        <f t="shared" si="9"/>
        <v>25567920.799999952</v>
      </c>
      <c r="D22" s="18">
        <f>[43]Mar!$B$20</f>
        <v>610967627.44000006</v>
      </c>
      <c r="E22" s="19">
        <v>7.8200000000000006E-2</v>
      </c>
      <c r="F22" s="35">
        <f>HLOOKUP($A22,'[41]09A'!$C$4:$CA$97,70,0)</f>
        <v>48.49</v>
      </c>
      <c r="G22" s="6">
        <f t="shared" si="10"/>
        <v>15104667.736658035</v>
      </c>
      <c r="H22" s="6">
        <f t="shared" si="11"/>
        <v>10951273.284392035</v>
      </c>
      <c r="I22" s="7">
        <f t="shared" si="12"/>
        <v>14616647.515607918</v>
      </c>
      <c r="J22" s="6">
        <f t="shared" si="13"/>
        <v>17</v>
      </c>
      <c r="K22" s="21">
        <f t="shared" si="14"/>
        <v>2.3364793682905676</v>
      </c>
      <c r="L22" s="20">
        <f t="shared" si="15"/>
        <v>1.7006965748667807E-2</v>
      </c>
    </row>
    <row r="23" spans="1:12" x14ac:dyDescent="0.2">
      <c r="A23" s="8">
        <v>40298</v>
      </c>
      <c r="B23" s="32">
        <f t="shared" si="8"/>
        <v>610967627.44000006</v>
      </c>
      <c r="C23" s="6">
        <f t="shared" si="9"/>
        <v>22059370.480000019</v>
      </c>
      <c r="D23" s="18">
        <f>[43]Apr!$B$20</f>
        <v>588908256.96000004</v>
      </c>
      <c r="E23" s="19">
        <v>7.8200000000000006E-2</v>
      </c>
      <c r="F23" s="35">
        <f>HLOOKUP($A23,'[41]09A'!$C$4:$CA$97,70,0)</f>
        <v>47.61</v>
      </c>
      <c r="G23" s="6">
        <f t="shared" si="10"/>
        <v>14735945.547780538</v>
      </c>
      <c r="H23" s="6">
        <f t="shared" si="11"/>
        <v>10754473.175629871</v>
      </c>
      <c r="I23" s="7">
        <f t="shared" si="12"/>
        <v>11304897.304370148</v>
      </c>
      <c r="J23" s="6">
        <f t="shared" si="13"/>
        <v>18</v>
      </c>
      <c r="K23" s="21">
        <f t="shared" si="14"/>
        <v>1.8834804309188444</v>
      </c>
      <c r="L23" s="20">
        <f t="shared" si="15"/>
        <v>1.4266719515608747E-2</v>
      </c>
    </row>
    <row r="24" spans="1:12" x14ac:dyDescent="0.2">
      <c r="A24" s="8">
        <v>40329</v>
      </c>
      <c r="B24" s="32">
        <f t="shared" si="8"/>
        <v>588908256.96000004</v>
      </c>
      <c r="C24" s="6">
        <f t="shared" si="9"/>
        <v>20089495.420000076</v>
      </c>
      <c r="D24" s="18">
        <f>[43]May!$B$20</f>
        <v>568818761.53999996</v>
      </c>
      <c r="E24" s="19">
        <v>7.8200000000000006E-2</v>
      </c>
      <c r="F24" s="35">
        <f>HLOOKUP($A24,'[41]09A'!$C$4:$CA$97,70,0)</f>
        <v>46.77</v>
      </c>
      <c r="G24" s="6">
        <f t="shared" si="10"/>
        <v>14427287.611207532</v>
      </c>
      <c r="H24" s="6">
        <f t="shared" si="11"/>
        <v>10589568.803351531</v>
      </c>
      <c r="I24" s="7">
        <f t="shared" si="12"/>
        <v>9499926.6166485455</v>
      </c>
      <c r="J24" s="6">
        <f t="shared" si="13"/>
        <v>19</v>
      </c>
      <c r="K24" s="21">
        <f t="shared" si="14"/>
        <v>1.6426802057752821</v>
      </c>
      <c r="L24" s="20">
        <f t="shared" si="15"/>
        <v>1.2678108144527848E-2</v>
      </c>
    </row>
    <row r="25" spans="1:12" x14ac:dyDescent="0.2">
      <c r="A25" s="8">
        <v>40359</v>
      </c>
      <c r="B25" s="32">
        <f t="shared" ref="B25:B31" si="16">D24</f>
        <v>568818761.53999996</v>
      </c>
      <c r="C25" s="6">
        <f t="shared" ref="C25:C31" si="17">B25-D25</f>
        <v>20831568.409999967</v>
      </c>
      <c r="D25" s="18">
        <f>[43]Jun!$B$20</f>
        <v>547987193.13</v>
      </c>
      <c r="E25" s="19">
        <v>7.8200000000000006E-2</v>
      </c>
      <c r="F25" s="35">
        <f>HLOOKUP($A25,'[41]09A'!$C$4:$CA$97,70,0)</f>
        <v>45.89</v>
      </c>
      <c r="G25" s="6">
        <f t="shared" ref="G25:G31" si="18">-PMT(E24/12,F24,B25)</f>
        <v>14148727.962808058</v>
      </c>
      <c r="H25" s="6">
        <f t="shared" ref="H25:H31" si="19">G25-(E24/12*B25)</f>
        <v>10441925.700105725</v>
      </c>
      <c r="I25" s="7">
        <f t="shared" ref="I25:I31" si="20">C25-H25</f>
        <v>10389642.709894242</v>
      </c>
      <c r="J25" s="6">
        <f t="shared" ref="J25:J58" si="21">J24+1</f>
        <v>20</v>
      </c>
      <c r="K25" s="21">
        <f t="shared" ref="K25:K31" si="22">100*I25/(B25-H25)</f>
        <v>1.8606865548543829</v>
      </c>
      <c r="L25" s="20">
        <f t="shared" ref="L25:L31" si="23">100*K25/(100+K25*(J25-1))/100</f>
        <v>1.3746913201304502E-2</v>
      </c>
    </row>
    <row r="26" spans="1:12" x14ac:dyDescent="0.2">
      <c r="A26" s="8">
        <v>40390</v>
      </c>
      <c r="B26" s="32">
        <f t="shared" si="16"/>
        <v>547987193.13</v>
      </c>
      <c r="C26" s="6">
        <f t="shared" si="17"/>
        <v>20056005.819999993</v>
      </c>
      <c r="D26" s="18">
        <f>[43]Jul!$B$20</f>
        <v>527931187.31</v>
      </c>
      <c r="E26" s="19">
        <v>7.8200000000000006E-2</v>
      </c>
      <c r="F26" s="35">
        <f>HLOOKUP($A26,'[41]09A'!$C$4:$CA$97,70,0)</f>
        <v>45.02</v>
      </c>
      <c r="G26" s="6">
        <f t="shared" si="18"/>
        <v>13854285.707662243</v>
      </c>
      <c r="H26" s="6">
        <f t="shared" si="19"/>
        <v>10283235.832431743</v>
      </c>
      <c r="I26" s="7">
        <f t="shared" si="20"/>
        <v>9772769.9875682499</v>
      </c>
      <c r="J26" s="6">
        <f t="shared" si="21"/>
        <v>21</v>
      </c>
      <c r="K26" s="21">
        <f t="shared" si="22"/>
        <v>1.8175001048318391</v>
      </c>
      <c r="L26" s="20">
        <f t="shared" si="23"/>
        <v>1.3329666863838423E-2</v>
      </c>
    </row>
    <row r="27" spans="1:12" x14ac:dyDescent="0.2">
      <c r="A27" s="8">
        <v>40421</v>
      </c>
      <c r="B27" s="32">
        <f t="shared" si="16"/>
        <v>527931187.31</v>
      </c>
      <c r="C27" s="6">
        <f t="shared" si="17"/>
        <v>20234635.480000019</v>
      </c>
      <c r="D27" s="18">
        <f>[43]Aug!$B$20</f>
        <v>507696551.82999998</v>
      </c>
      <c r="E27" s="19">
        <v>7.8200000000000006E-2</v>
      </c>
      <c r="F27" s="35">
        <f>HLOOKUP($A27,'[41]09A'!$C$4:$CA$97,70,0)</f>
        <v>44.15</v>
      </c>
      <c r="G27" s="6">
        <f t="shared" si="18"/>
        <v>13568654.745129835</v>
      </c>
      <c r="H27" s="6">
        <f t="shared" si="19"/>
        <v>10128303.174493002</v>
      </c>
      <c r="I27" s="7">
        <f t="shared" si="20"/>
        <v>10106332.305507017</v>
      </c>
      <c r="J27" s="6">
        <f t="shared" si="21"/>
        <v>22</v>
      </c>
      <c r="K27" s="21">
        <f t="shared" si="22"/>
        <v>1.9517721154411782</v>
      </c>
      <c r="L27" s="20">
        <f t="shared" si="23"/>
        <v>1.3843610737409296E-2</v>
      </c>
    </row>
    <row r="28" spans="1:12" x14ac:dyDescent="0.2">
      <c r="A28" s="8">
        <v>40451</v>
      </c>
      <c r="B28" s="32">
        <f t="shared" si="16"/>
        <v>507696551.82999998</v>
      </c>
      <c r="C28" s="6">
        <f t="shared" si="17"/>
        <v>19450700.609999955</v>
      </c>
      <c r="D28" s="18">
        <f>[43]Sep!$B$20</f>
        <v>488245851.22000003</v>
      </c>
      <c r="E28" s="19">
        <v>7.8200000000000006E-2</v>
      </c>
      <c r="F28" s="35">
        <f>HLOOKUP($A28,'[41]09A'!$C$4:$CA$97,70,0)</f>
        <v>43.29</v>
      </c>
      <c r="G28" s="6">
        <f t="shared" si="18"/>
        <v>13269986.920721108</v>
      </c>
      <c r="H28" s="6">
        <f t="shared" si="19"/>
        <v>9961497.7246289402</v>
      </c>
      <c r="I28" s="7">
        <f t="shared" si="20"/>
        <v>9489202.8853710145</v>
      </c>
      <c r="J28" s="6">
        <f t="shared" si="21"/>
        <v>23</v>
      </c>
      <c r="K28" s="21">
        <f t="shared" si="22"/>
        <v>1.9064767102704685</v>
      </c>
      <c r="L28" s="20">
        <f t="shared" si="23"/>
        <v>1.3431332239959426E-2</v>
      </c>
    </row>
    <row r="29" spans="1:12" x14ac:dyDescent="0.2">
      <c r="A29" s="8">
        <v>40482</v>
      </c>
      <c r="B29" s="32">
        <f t="shared" si="16"/>
        <v>488245851.22000003</v>
      </c>
      <c r="C29" s="6">
        <f t="shared" si="17"/>
        <v>18288422.520000041</v>
      </c>
      <c r="D29" s="18">
        <f>[43]Oct!$B$20</f>
        <v>469957428.69999999</v>
      </c>
      <c r="E29" s="19">
        <v>7.8100000000000003E-2</v>
      </c>
      <c r="F29" s="35">
        <f>HLOOKUP($A29,'[41]09A'!$C$4:$CA$97,70,0)</f>
        <v>42.44</v>
      </c>
      <c r="G29" s="6">
        <f t="shared" si="18"/>
        <v>12980525.759261822</v>
      </c>
      <c r="H29" s="6">
        <f t="shared" si="19"/>
        <v>9798790.2954781558</v>
      </c>
      <c r="I29" s="7">
        <f t="shared" si="20"/>
        <v>8489632.2245218847</v>
      </c>
      <c r="J29" s="6">
        <f t="shared" si="21"/>
        <v>24</v>
      </c>
      <c r="K29" s="21">
        <f t="shared" si="22"/>
        <v>1.7744141239193816</v>
      </c>
      <c r="L29" s="20">
        <f t="shared" si="23"/>
        <v>1.2601341586263953E-2</v>
      </c>
    </row>
    <row r="30" spans="1:12" x14ac:dyDescent="0.2">
      <c r="A30" s="8">
        <v>40512</v>
      </c>
      <c r="B30" s="32">
        <f t="shared" si="16"/>
        <v>469957428.69999999</v>
      </c>
      <c r="C30" s="6">
        <f t="shared" si="17"/>
        <v>18392087.129999995</v>
      </c>
      <c r="D30" s="18">
        <f>[43]Nov!$B$20</f>
        <v>451565341.56999999</v>
      </c>
      <c r="E30" s="19">
        <v>7.8100000000000003E-2</v>
      </c>
      <c r="F30" s="35">
        <f>HLOOKUP($A30,'[41]09A'!$C$4:$CA$97,70,0)</f>
        <v>41.58</v>
      </c>
      <c r="G30" s="6">
        <f t="shared" si="18"/>
        <v>12708857.232641654</v>
      </c>
      <c r="H30" s="6">
        <f t="shared" si="19"/>
        <v>9650217.6341858208</v>
      </c>
      <c r="I30" s="7">
        <f t="shared" si="20"/>
        <v>8741869.4958141744</v>
      </c>
      <c r="J30" s="6">
        <f t="shared" si="21"/>
        <v>25</v>
      </c>
      <c r="K30" s="21">
        <f t="shared" si="22"/>
        <v>1.8991380725000793</v>
      </c>
      <c r="L30" s="20">
        <f t="shared" si="23"/>
        <v>1.3045384153217361E-2</v>
      </c>
    </row>
    <row r="31" spans="1:12" x14ac:dyDescent="0.2">
      <c r="A31" s="8">
        <v>40543</v>
      </c>
      <c r="B31" s="32">
        <f t="shared" si="16"/>
        <v>451565341.56999999</v>
      </c>
      <c r="C31" s="6">
        <f t="shared" si="17"/>
        <v>18331406.5</v>
      </c>
      <c r="D31" s="18">
        <f>[43]Dec!$B$20</f>
        <v>433233935.06999999</v>
      </c>
      <c r="E31" s="19">
        <v>7.8200000000000006E-2</v>
      </c>
      <c r="F31" s="35">
        <f>HLOOKUP($A31,'[41]09A'!$C$4:$CA$97,70,0)</f>
        <v>40.700000000000003</v>
      </c>
      <c r="G31" s="6">
        <f t="shared" si="18"/>
        <v>12430911.128251186</v>
      </c>
      <c r="H31" s="6">
        <f t="shared" si="19"/>
        <v>9491973.363533102</v>
      </c>
      <c r="I31" s="7">
        <f t="shared" si="20"/>
        <v>8839433.136466898</v>
      </c>
      <c r="J31" s="6">
        <f t="shared" si="21"/>
        <v>26</v>
      </c>
      <c r="K31" s="21">
        <f t="shared" si="22"/>
        <v>1.9995398438791521</v>
      </c>
      <c r="L31" s="20">
        <f t="shared" si="23"/>
        <v>1.3331288038159273E-2</v>
      </c>
    </row>
    <row r="32" spans="1:12" x14ac:dyDescent="0.2">
      <c r="A32" s="8">
        <v>40574</v>
      </c>
      <c r="B32" s="32">
        <f t="shared" ref="B32:B38" si="24">D31</f>
        <v>433233935.06999999</v>
      </c>
      <c r="C32" s="6">
        <f t="shared" ref="C32:C40" si="25">B32-D32</f>
        <v>17788994.030000031</v>
      </c>
      <c r="D32" s="18">
        <f>[44]Jan!$B$20</f>
        <v>415444941.03999996</v>
      </c>
      <c r="E32" s="19">
        <v>7.8200000000000006E-2</v>
      </c>
      <c r="F32" s="35">
        <f>HLOOKUP($A32,'[41]09A'!$C$4:$CA$97,70,0)</f>
        <v>39.86</v>
      </c>
      <c r="G32" s="6">
        <f t="shared" ref="G32:G38" si="26">-PMT(E31/12,F31,B32)</f>
        <v>12152960.528340369</v>
      </c>
      <c r="H32" s="6">
        <f t="shared" ref="H32:H38" si="27">G32-(E31/12*B32)</f>
        <v>9329719.38480087</v>
      </c>
      <c r="I32" s="7">
        <f t="shared" ref="I32:I38" si="28">C32-H32</f>
        <v>8459274.645199161</v>
      </c>
      <c r="J32" s="6">
        <f t="shared" si="21"/>
        <v>27</v>
      </c>
      <c r="K32" s="21">
        <f t="shared" ref="K32:K38" si="29">100*I32/(B32-H32)</f>
        <v>1.9955627550260575</v>
      </c>
      <c r="L32" s="20">
        <f t="shared" ref="L32:L38" si="30">100*K32/(100+K32*(J32-1))/100</f>
        <v>1.3138674621659326E-2</v>
      </c>
    </row>
    <row r="33" spans="1:12" x14ac:dyDescent="0.2">
      <c r="A33" s="8">
        <v>40602</v>
      </c>
      <c r="B33" s="32">
        <f t="shared" si="24"/>
        <v>415444941.03999996</v>
      </c>
      <c r="C33" s="6">
        <f t="shared" si="25"/>
        <v>17510869.449999928</v>
      </c>
      <c r="D33" s="18">
        <f>[44]Feb!$B$20</f>
        <v>397934071.59000003</v>
      </c>
      <c r="E33" s="19">
        <v>7.8299999999999995E-2</v>
      </c>
      <c r="F33" s="35">
        <f>HLOOKUP($A33,'[41]09A'!$C$4:$CA$97,70,0)</f>
        <v>39.03</v>
      </c>
      <c r="G33" s="6">
        <f t="shared" si="26"/>
        <v>11868532.095243108</v>
      </c>
      <c r="H33" s="6">
        <f t="shared" si="27"/>
        <v>9161215.8961324412</v>
      </c>
      <c r="I33" s="7">
        <f t="shared" si="28"/>
        <v>8349653.5538674872</v>
      </c>
      <c r="J33" s="6">
        <f t="shared" si="21"/>
        <v>28</v>
      </c>
      <c r="K33" s="21">
        <f t="shared" si="29"/>
        <v>2.0551287283070039</v>
      </c>
      <c r="L33" s="20">
        <f t="shared" si="30"/>
        <v>1.3217241467748234E-2</v>
      </c>
    </row>
    <row r="34" spans="1:12" x14ac:dyDescent="0.2">
      <c r="A34" s="8">
        <v>40633</v>
      </c>
      <c r="B34" s="32">
        <f t="shared" si="24"/>
        <v>397934071.59000003</v>
      </c>
      <c r="C34" s="6">
        <f t="shared" si="25"/>
        <v>19025780.26000005</v>
      </c>
      <c r="D34" s="18">
        <f>[44]Mar!$B$20</f>
        <v>378908291.32999998</v>
      </c>
      <c r="E34" s="19">
        <v>7.8299999999999995E-2</v>
      </c>
      <c r="F34" s="35">
        <f>HLOOKUP($A34,'[41]09A'!$C$4:$CA$97,70,0)</f>
        <v>38.15</v>
      </c>
      <c r="G34" s="6">
        <f t="shared" si="26"/>
        <v>11581948.85488322</v>
      </c>
      <c r="H34" s="6">
        <f t="shared" si="27"/>
        <v>8985429.0377584696</v>
      </c>
      <c r="I34" s="7">
        <f t="shared" si="28"/>
        <v>10040351.22224158</v>
      </c>
      <c r="J34" s="6">
        <f t="shared" si="21"/>
        <v>29</v>
      </c>
      <c r="K34" s="21">
        <f t="shared" si="29"/>
        <v>2.581407960793439</v>
      </c>
      <c r="L34" s="20">
        <f t="shared" si="30"/>
        <v>1.4983843788811705E-2</v>
      </c>
    </row>
    <row r="35" spans="1:12" x14ac:dyDescent="0.2">
      <c r="A35" s="8">
        <v>40663</v>
      </c>
      <c r="B35" s="32">
        <f t="shared" si="24"/>
        <v>378908291.32999998</v>
      </c>
      <c r="C35" s="6">
        <f t="shared" si="25"/>
        <v>17674460.699999988</v>
      </c>
      <c r="D35" s="18">
        <f>[44]Apr!$B$20</f>
        <v>361233830.63</v>
      </c>
      <c r="E35" s="19">
        <v>7.8299999999999995E-2</v>
      </c>
      <c r="F35" s="35">
        <f>HLOOKUP($A35,'[41]09A'!$C$4:$CA$97,70,0)</f>
        <v>37.33</v>
      </c>
      <c r="G35" s="6">
        <f t="shared" si="26"/>
        <v>11251690.001694491</v>
      </c>
      <c r="H35" s="6">
        <f t="shared" si="27"/>
        <v>8779313.4007662423</v>
      </c>
      <c r="I35" s="7">
        <f t="shared" si="28"/>
        <v>8895147.2992337458</v>
      </c>
      <c r="J35" s="6">
        <f t="shared" si="21"/>
        <v>30</v>
      </c>
      <c r="K35" s="21">
        <f t="shared" si="29"/>
        <v>2.4032561160165202</v>
      </c>
      <c r="L35" s="20">
        <f t="shared" si="30"/>
        <v>1.4162257142685503E-2</v>
      </c>
    </row>
    <row r="36" spans="1:12" x14ac:dyDescent="0.2">
      <c r="A36" s="8">
        <v>40694</v>
      </c>
      <c r="B36" s="32">
        <f t="shared" si="24"/>
        <v>361233830.63</v>
      </c>
      <c r="C36" s="6">
        <f t="shared" si="25"/>
        <v>16988175.139999986</v>
      </c>
      <c r="D36" s="18">
        <f>[44]May!$B$20</f>
        <v>344245655.49000001</v>
      </c>
      <c r="E36" s="19">
        <v>7.8299999999999995E-2</v>
      </c>
      <c r="F36" s="35">
        <f>HLOOKUP($A36,'[41]09A'!$C$4:$CA$97,70,0)</f>
        <v>36.49</v>
      </c>
      <c r="G36" s="6">
        <f t="shared" si="26"/>
        <v>10934473.447102027</v>
      </c>
      <c r="H36" s="6">
        <f t="shared" si="27"/>
        <v>8577422.7022412773</v>
      </c>
      <c r="I36" s="7">
        <f t="shared" si="28"/>
        <v>8410752.4377587084</v>
      </c>
      <c r="J36" s="6">
        <f t="shared" si="21"/>
        <v>31</v>
      </c>
      <c r="K36" s="21">
        <f t="shared" si="29"/>
        <v>2.3849708239192529</v>
      </c>
      <c r="L36" s="20">
        <f t="shared" si="30"/>
        <v>1.3902553148234629E-2</v>
      </c>
    </row>
    <row r="37" spans="1:12" x14ac:dyDescent="0.2">
      <c r="A37" s="8">
        <v>40724</v>
      </c>
      <c r="B37" s="32">
        <f t="shared" si="24"/>
        <v>344245655.49000001</v>
      </c>
      <c r="C37" s="6">
        <f t="shared" si="25"/>
        <v>16865233.74000001</v>
      </c>
      <c r="D37" s="18">
        <f>[44]Jun!$B$20</f>
        <v>327380421.75</v>
      </c>
      <c r="E37" s="19">
        <v>7.8399999999999997E-2</v>
      </c>
      <c r="F37" s="35">
        <f>HLOOKUP($A37,'[41]09A'!$C$4:$CA$97,70,0)</f>
        <v>35.69</v>
      </c>
      <c r="G37" s="6">
        <f t="shared" si="26"/>
        <v>10632200.371750874</v>
      </c>
      <c r="H37" s="6">
        <f t="shared" si="27"/>
        <v>8385997.4696786245</v>
      </c>
      <c r="I37" s="7">
        <f t="shared" si="28"/>
        <v>8479236.2703213841</v>
      </c>
      <c r="J37" s="6">
        <f t="shared" si="21"/>
        <v>32</v>
      </c>
      <c r="K37" s="21">
        <f t="shared" si="29"/>
        <v>2.524636724845454</v>
      </c>
      <c r="L37" s="20">
        <f t="shared" si="30"/>
        <v>1.4162368334193574E-2</v>
      </c>
    </row>
    <row r="38" spans="1:12" x14ac:dyDescent="0.2">
      <c r="A38" s="8">
        <v>40755</v>
      </c>
      <c r="B38" s="32">
        <f t="shared" si="24"/>
        <v>327380421.75</v>
      </c>
      <c r="C38" s="6">
        <f t="shared" si="25"/>
        <v>15626241.230000019</v>
      </c>
      <c r="D38" s="18">
        <f>[44]Jul!$B$20</f>
        <v>311754180.51999998</v>
      </c>
      <c r="E38" s="19">
        <v>7.8399999999999997E-2</v>
      </c>
      <c r="F38" s="35">
        <f>HLOOKUP($A38,'[41]09A'!$C$4:$CA$97,70,0)</f>
        <v>34.93</v>
      </c>
      <c r="G38" s="6">
        <f t="shared" si="26"/>
        <v>10313653.067130974</v>
      </c>
      <c r="H38" s="6">
        <f t="shared" si="27"/>
        <v>8174767.6450309735</v>
      </c>
      <c r="I38" s="7">
        <f t="shared" si="28"/>
        <v>7451473.5849690456</v>
      </c>
      <c r="J38" s="6">
        <f t="shared" si="21"/>
        <v>33</v>
      </c>
      <c r="K38" s="21">
        <f t="shared" si="29"/>
        <v>2.3343801994555742</v>
      </c>
      <c r="L38" s="20">
        <f t="shared" si="30"/>
        <v>1.3362209365865638E-2</v>
      </c>
    </row>
    <row r="39" spans="1:12" x14ac:dyDescent="0.2">
      <c r="A39" s="8">
        <v>40786</v>
      </c>
      <c r="B39" s="32">
        <f>D38</f>
        <v>311754180.51999998</v>
      </c>
      <c r="C39" s="6">
        <f t="shared" si="25"/>
        <v>16591973.409999967</v>
      </c>
      <c r="D39" s="18">
        <f>[44]Aug!$B$20</f>
        <v>295162207.11000001</v>
      </c>
      <c r="E39" s="19">
        <v>7.85E-2</v>
      </c>
      <c r="F39" s="35">
        <f>HLOOKUP($A39,'[41]09A'!$C$4:$CA$97,70,0)</f>
        <v>34.130000000000003</v>
      </c>
      <c r="G39" s="6">
        <f>-PMT(E38/12,F38,B39)</f>
        <v>10011208.617566494</v>
      </c>
      <c r="H39" s="6">
        <f>G39-(E38/12*B39)</f>
        <v>7974414.638169161</v>
      </c>
      <c r="I39" s="7">
        <f>C39-H39</f>
        <v>8617558.7718308046</v>
      </c>
      <c r="J39" s="6">
        <f t="shared" si="21"/>
        <v>34</v>
      </c>
      <c r="K39" s="21">
        <f>100*I39/(B39-H39)</f>
        <v>2.8367783966174369</v>
      </c>
      <c r="L39" s="20">
        <f>100*K39/(100+K39*(J39-1))/100</f>
        <v>1.46517451285486E-2</v>
      </c>
    </row>
    <row r="40" spans="1:12" x14ac:dyDescent="0.2">
      <c r="A40" s="8">
        <v>40816</v>
      </c>
      <c r="B40" s="32">
        <f>D39</f>
        <v>295162207.11000001</v>
      </c>
      <c r="C40" s="6">
        <f t="shared" si="25"/>
        <v>14989198.800000012</v>
      </c>
      <c r="D40" s="18">
        <f>[44]Sep!$B$20</f>
        <v>280173008.31</v>
      </c>
      <c r="E40" s="19">
        <v>7.8600000000000003E-2</v>
      </c>
      <c r="F40" s="35">
        <f>HLOOKUP($A40,'[41]09A'!$C$4:$CA$97,70,0)</f>
        <v>33.36</v>
      </c>
      <c r="G40" s="6">
        <f>-PMT(E39/12,F39,B40)</f>
        <v>9677635.3601568826</v>
      </c>
      <c r="H40" s="6">
        <f>G40-(E39/12*B40)</f>
        <v>7746782.5886456324</v>
      </c>
      <c r="I40" s="7">
        <f>C40-H40</f>
        <v>7242416.2113543795</v>
      </c>
      <c r="J40" s="6">
        <f t="shared" si="21"/>
        <v>35</v>
      </c>
      <c r="K40" s="21">
        <f>100*I40/(B40-H40)</f>
        <v>2.5198425670492446</v>
      </c>
      <c r="L40" s="20">
        <f>100*K40/(100+K40*(J40-1))/100</f>
        <v>1.3571279676399255E-2</v>
      </c>
    </row>
    <row r="41" spans="1:12" x14ac:dyDescent="0.2">
      <c r="A41" s="8">
        <v>40847</v>
      </c>
      <c r="B41" s="32">
        <f t="shared" ref="B41:B47" si="31">D40</f>
        <v>280173008.31</v>
      </c>
      <c r="C41" s="6">
        <f t="shared" ref="C41:C47" si="32">B41-D41</f>
        <v>15209025.139999986</v>
      </c>
      <c r="D41" s="18">
        <f>[44]Oct!$B$20</f>
        <v>264963983.17000002</v>
      </c>
      <c r="E41" s="19">
        <v>7.8600000000000003E-2</v>
      </c>
      <c r="F41" s="35">
        <f>HLOOKUP($A41,'[41]09A'!$C$4:$CA$97,70,0)</f>
        <v>32.6</v>
      </c>
      <c r="G41" s="6">
        <f t="shared" ref="G41:G47" si="33">-PMT(E40/12,F40,B41)</f>
        <v>9376793.8167377301</v>
      </c>
      <c r="H41" s="6">
        <f t="shared" ref="H41:H47" si="34">G41-(E40/12*B41)</f>
        <v>7541660.61230723</v>
      </c>
      <c r="I41" s="7">
        <f t="shared" ref="I41:I47" si="35">C41-H41</f>
        <v>7667364.5276927557</v>
      </c>
      <c r="J41" s="6">
        <f t="shared" si="21"/>
        <v>36</v>
      </c>
      <c r="K41" s="21">
        <f t="shared" ref="K41:K47" si="36">100*I41/(B41-H41)</f>
        <v>2.8123561697661827</v>
      </c>
      <c r="L41" s="20">
        <f t="shared" ref="L41:L47" si="37">100*K41/(100+K41*(J41-1))/100</f>
        <v>1.4172863076704451E-2</v>
      </c>
    </row>
    <row r="42" spans="1:12" x14ac:dyDescent="0.2">
      <c r="A42" s="8">
        <v>40877</v>
      </c>
      <c r="B42" s="32">
        <f t="shared" si="31"/>
        <v>264963983.17000002</v>
      </c>
      <c r="C42" s="6">
        <f t="shared" si="32"/>
        <v>13895661.430000067</v>
      </c>
      <c r="D42" s="18">
        <f>[44]Nov!$B$20</f>
        <v>251068321.73999995</v>
      </c>
      <c r="E42" s="19">
        <v>7.8700000000000006E-2</v>
      </c>
      <c r="F42" s="35">
        <f>HLOOKUP($A42,'[41]09A'!$C$4:$CA$97,70,0)</f>
        <v>31.83</v>
      </c>
      <c r="G42" s="6">
        <f t="shared" si="33"/>
        <v>9052834.0545470435</v>
      </c>
      <c r="H42" s="6">
        <f t="shared" si="34"/>
        <v>7317319.9647835437</v>
      </c>
      <c r="I42" s="7">
        <f t="shared" si="35"/>
        <v>6578341.465216523</v>
      </c>
      <c r="J42" s="6">
        <f t="shared" si="21"/>
        <v>37</v>
      </c>
      <c r="K42" s="21">
        <f t="shared" si="36"/>
        <v>2.5532414755074284</v>
      </c>
      <c r="L42" s="20">
        <f t="shared" si="37"/>
        <v>1.3303905116445551E-2</v>
      </c>
    </row>
    <row r="43" spans="1:12" x14ac:dyDescent="0.2">
      <c r="A43" s="8">
        <v>40908</v>
      </c>
      <c r="B43" s="32">
        <f t="shared" si="31"/>
        <v>251068321.73999995</v>
      </c>
      <c r="C43" s="6">
        <f t="shared" si="32"/>
        <v>12907468.659999937</v>
      </c>
      <c r="D43" s="18">
        <f>[44]Dec!$B$20</f>
        <v>238160853.08000001</v>
      </c>
      <c r="E43" s="19">
        <v>7.8799999999999995E-2</v>
      </c>
      <c r="F43" s="35">
        <f>HLOOKUP($A43,'[41]09A'!$C$4:$CA$97,70,0)</f>
        <v>31.04</v>
      </c>
      <c r="G43" s="6">
        <f t="shared" si="33"/>
        <v>8765450.940806644</v>
      </c>
      <c r="H43" s="6">
        <f t="shared" si="34"/>
        <v>7118861.197395144</v>
      </c>
      <c r="I43" s="7">
        <f t="shared" si="35"/>
        <v>5788607.4626047928</v>
      </c>
      <c r="J43" s="6">
        <f t="shared" si="21"/>
        <v>38</v>
      </c>
      <c r="K43" s="21">
        <f t="shared" si="36"/>
        <v>2.3728715979652009</v>
      </c>
      <c r="L43" s="20">
        <f t="shared" si="37"/>
        <v>1.2635351392931258E-2</v>
      </c>
    </row>
    <row r="44" spans="1:12" x14ac:dyDescent="0.2">
      <c r="A44" s="8">
        <v>40939</v>
      </c>
      <c r="B44" s="32">
        <f t="shared" si="31"/>
        <v>238160853.08000001</v>
      </c>
      <c r="C44" s="6">
        <f t="shared" si="32"/>
        <v>13141924.060000002</v>
      </c>
      <c r="D44" s="18">
        <f>[45]Jan!$B$20</f>
        <v>225018929.02000001</v>
      </c>
      <c r="E44" s="19">
        <v>7.8799999999999995E-2</v>
      </c>
      <c r="F44" s="35">
        <f>HLOOKUP($A44,'[41]09A'!$C$4:$CA$97,70,0)</f>
        <v>30.22</v>
      </c>
      <c r="G44" s="6">
        <f t="shared" si="33"/>
        <v>8506293.3505301047</v>
      </c>
      <c r="H44" s="6">
        <f t="shared" si="34"/>
        <v>6942370.4153047716</v>
      </c>
      <c r="I44" s="7">
        <f t="shared" si="35"/>
        <v>6199553.6446952308</v>
      </c>
      <c r="J44" s="6">
        <f t="shared" si="21"/>
        <v>39</v>
      </c>
      <c r="K44" s="21">
        <f t="shared" si="36"/>
        <v>2.6812534937726418</v>
      </c>
      <c r="L44" s="20">
        <f t="shared" si="37"/>
        <v>1.3280919970543384E-2</v>
      </c>
    </row>
    <row r="45" spans="1:12" x14ac:dyDescent="0.2">
      <c r="A45" s="8">
        <v>40968</v>
      </c>
      <c r="B45" s="32">
        <f t="shared" si="31"/>
        <v>225018929.02000001</v>
      </c>
      <c r="C45" s="6">
        <f t="shared" si="32"/>
        <v>12126070.01000002</v>
      </c>
      <c r="D45" s="18">
        <f>[45]Feb!$B$20</f>
        <v>212892859.00999999</v>
      </c>
      <c r="E45" s="19">
        <v>7.8899999999999998E-2</v>
      </c>
      <c r="F45" s="35">
        <f>HLOOKUP($A45,'[41]09A'!$C$4:$CA$97,70,0)</f>
        <v>29.38</v>
      </c>
      <c r="G45" s="6">
        <f t="shared" si="33"/>
        <v>8233599.8480852889</v>
      </c>
      <c r="H45" s="6">
        <f t="shared" si="34"/>
        <v>6755975.5475206226</v>
      </c>
      <c r="I45" s="7">
        <f t="shared" si="35"/>
        <v>5370094.4624793977</v>
      </c>
      <c r="J45" s="6">
        <f t="shared" si="21"/>
        <v>40</v>
      </c>
      <c r="K45" s="21">
        <f t="shared" si="36"/>
        <v>2.4603783542022439</v>
      </c>
      <c r="L45" s="20">
        <f t="shared" si="37"/>
        <v>1.255584914988766E-2</v>
      </c>
    </row>
    <row r="46" spans="1:12" x14ac:dyDescent="0.2">
      <c r="A46" s="8">
        <v>40999</v>
      </c>
      <c r="B46" s="32">
        <f t="shared" si="31"/>
        <v>212892859.00999999</v>
      </c>
      <c r="C46" s="6">
        <f t="shared" si="32"/>
        <v>12169338.020000011</v>
      </c>
      <c r="D46" s="18">
        <f>[45]Mar!$B$20</f>
        <v>200723520.98999998</v>
      </c>
      <c r="E46" s="19">
        <v>7.9000000000000001E-2</v>
      </c>
      <c r="F46" s="35">
        <f>HLOOKUP($A46,'[41]09A'!$C$4:$CA$97,70,0)</f>
        <v>28.51</v>
      </c>
      <c r="G46" s="6">
        <f t="shared" si="33"/>
        <v>7992309.7607432893</v>
      </c>
      <c r="H46" s="6">
        <f t="shared" si="34"/>
        <v>6592539.2127525397</v>
      </c>
      <c r="I46" s="7">
        <f t="shared" si="35"/>
        <v>5576798.8072474711</v>
      </c>
      <c r="J46" s="6">
        <f t="shared" si="21"/>
        <v>41</v>
      </c>
      <c r="K46" s="21">
        <f t="shared" si="36"/>
        <v>2.7032429289146838</v>
      </c>
      <c r="L46" s="20">
        <f t="shared" si="37"/>
        <v>1.2988260234269603E-2</v>
      </c>
    </row>
    <row r="47" spans="1:12" x14ac:dyDescent="0.2">
      <c r="A47" s="8">
        <v>41029</v>
      </c>
      <c r="B47" s="32">
        <f t="shared" si="31"/>
        <v>200723520.98999998</v>
      </c>
      <c r="C47" s="6">
        <f t="shared" si="32"/>
        <v>11900482.019999981</v>
      </c>
      <c r="D47" s="18">
        <f>[45]Apr!$B$20</f>
        <v>188823038.97</v>
      </c>
      <c r="E47" s="19">
        <v>7.9000000000000001E-2</v>
      </c>
      <c r="F47" s="35">
        <f>HLOOKUP($A47,'[41]09A'!$C$4:$CA$97,70,0)</f>
        <v>27.66</v>
      </c>
      <c r="G47" s="6">
        <f t="shared" si="33"/>
        <v>7744913.2644612519</v>
      </c>
      <c r="H47" s="6">
        <f t="shared" si="34"/>
        <v>6423483.4179437524</v>
      </c>
      <c r="I47" s="7">
        <f t="shared" si="35"/>
        <v>5476998.6020562286</v>
      </c>
      <c r="J47" s="6">
        <f t="shared" si="21"/>
        <v>42</v>
      </c>
      <c r="K47" s="21">
        <f t="shared" si="36"/>
        <v>2.8188355856725362</v>
      </c>
      <c r="L47" s="20">
        <f t="shared" si="37"/>
        <v>1.3076059037392737E-2</v>
      </c>
    </row>
    <row r="48" spans="1:12" x14ac:dyDescent="0.2">
      <c r="A48" s="8">
        <v>41060</v>
      </c>
      <c r="B48" s="32">
        <f>D47</f>
        <v>188823038.97</v>
      </c>
      <c r="C48" s="6">
        <f>B48-D48</f>
        <v>11118241.820000023</v>
      </c>
      <c r="D48" s="18">
        <f>[45]May!$B$20</f>
        <v>177704797.14999998</v>
      </c>
      <c r="E48" s="19">
        <v>7.9100000000000004E-2</v>
      </c>
      <c r="F48" s="35">
        <f>HLOOKUP($A48,'[41]09A'!$C$4:$CA$97,70,0)</f>
        <v>26.8</v>
      </c>
      <c r="G48" s="6">
        <f>-PMT(E47/12,F47,B48)</f>
        <v>7489353.9740597708</v>
      </c>
      <c r="H48" s="6">
        <f>G48-(E47/12*B48)</f>
        <v>6246268.9675072711</v>
      </c>
      <c r="I48" s="7">
        <f>C48-H48</f>
        <v>4871972.8524927516</v>
      </c>
      <c r="J48" s="6">
        <f t="shared" si="21"/>
        <v>43</v>
      </c>
      <c r="K48" s="21">
        <f>100*I48/(B48-H48)</f>
        <v>2.6684516614168574</v>
      </c>
      <c r="L48" s="20">
        <f>100*K48/(100+K48*(J48-1))/100</f>
        <v>1.2582586545650422E-2</v>
      </c>
    </row>
    <row r="49" spans="1:12" x14ac:dyDescent="0.2">
      <c r="A49" s="8">
        <v>41090</v>
      </c>
      <c r="B49" s="32">
        <f>D48</f>
        <v>177704797.14999998</v>
      </c>
      <c r="C49" s="6">
        <f>B49-D49</f>
        <v>10153867.789999992</v>
      </c>
      <c r="D49" s="18">
        <f>[45]Jun!$B$20</f>
        <v>167550929.35999998</v>
      </c>
      <c r="E49" s="19">
        <v>7.9100000000000004E-2</v>
      </c>
      <c r="F49" s="35">
        <f>HLOOKUP($A49,'[41]09A'!$C$4:$CA$97,70,0)</f>
        <v>25.98</v>
      </c>
      <c r="G49" s="6">
        <f>-PMT(E48/12,F48,B49)</f>
        <v>7255470.1542307399</v>
      </c>
      <c r="H49" s="6">
        <f>G49-(E48/12*B49)</f>
        <v>6084099.366350323</v>
      </c>
      <c r="I49" s="7">
        <f>C49-H49</f>
        <v>4069768.4236496687</v>
      </c>
      <c r="J49" s="6">
        <f t="shared" si="21"/>
        <v>44</v>
      </c>
      <c r="K49" s="21">
        <f>100*I49/(B49-H49)</f>
        <v>2.3713738938296034</v>
      </c>
      <c r="L49" s="20">
        <f>100*K49/(100+K49*(J49-1))/100</f>
        <v>1.174127209942139E-2</v>
      </c>
    </row>
    <row r="50" spans="1:12" x14ac:dyDescent="0.2">
      <c r="A50" s="8">
        <v>41121</v>
      </c>
      <c r="B50" s="32">
        <f>D49</f>
        <v>167550929.35999998</v>
      </c>
      <c r="C50" s="6">
        <f>B50-D50</f>
        <v>10009767.669999987</v>
      </c>
      <c r="D50" s="18">
        <f>[45]Jul!$B$20</f>
        <v>157541161.69</v>
      </c>
      <c r="E50" s="19">
        <v>7.9199999999999993E-2</v>
      </c>
      <c r="F50" s="35">
        <f>HLOOKUP($A50,'[41]09A'!$C$4:$CA$97,70,0)</f>
        <v>25.13</v>
      </c>
      <c r="G50" s="6">
        <f>-PMT(E49/12,F49,B50)</f>
        <v>7038381.7724702256</v>
      </c>
      <c r="H50" s="6">
        <f>G50-(E49/12*B50)</f>
        <v>5933941.896438892</v>
      </c>
      <c r="I50" s="7">
        <f>C50-H50</f>
        <v>4075825.7735610949</v>
      </c>
      <c r="J50" s="6">
        <f t="shared" si="21"/>
        <v>45</v>
      </c>
      <c r="K50" s="21">
        <f>100*I50/(B50-H50)</f>
        <v>2.5219043106344556</v>
      </c>
      <c r="L50" s="20">
        <f>100*K50/(100+K50*(J50-1))/100</f>
        <v>1.1954204627269236E-2</v>
      </c>
    </row>
    <row r="51" spans="1:12" x14ac:dyDescent="0.2">
      <c r="A51" s="8">
        <v>41152</v>
      </c>
      <c r="B51" s="32">
        <f>D50</f>
        <v>157541161.69</v>
      </c>
      <c r="C51" s="6">
        <f>B51-D51</f>
        <v>10003795.609999985</v>
      </c>
      <c r="D51" s="18">
        <f>[45]Aug!$B$20</f>
        <v>147537366.08000001</v>
      </c>
      <c r="E51" s="19">
        <v>7.9299999999999995E-2</v>
      </c>
      <c r="F51" s="35">
        <f>HLOOKUP($A51,'[41]09A'!$C$4:$CA$97,70,0)</f>
        <v>24.29</v>
      </c>
      <c r="G51" s="6">
        <f>-PMT(E50/12,F50,B51)</f>
        <v>6823915.8960318444</v>
      </c>
      <c r="H51" s="6">
        <f>G51-(E50/12*B51)</f>
        <v>5784144.2288778443</v>
      </c>
      <c r="I51" s="7">
        <f>C51-H51</f>
        <v>4219651.3811221402</v>
      </c>
      <c r="J51" s="6">
        <f t="shared" si="21"/>
        <v>46</v>
      </c>
      <c r="K51" s="21">
        <f>100*I51/(B51-H51)</f>
        <v>2.7805313070304316</v>
      </c>
      <c r="L51" s="20">
        <f>100*K51/(100+K51*(J51-1))/100</f>
        <v>1.2351115088795274E-2</v>
      </c>
    </row>
    <row r="52" spans="1:12" x14ac:dyDescent="0.2">
      <c r="A52" s="8">
        <v>41182</v>
      </c>
      <c r="B52" s="32">
        <f t="shared" ref="B52:B58" si="38">D51</f>
        <v>147537366.08000001</v>
      </c>
      <c r="C52" s="32">
        <f t="shared" ref="C52:C58" si="39">B52-D52</f>
        <v>8724889.3200000226</v>
      </c>
      <c r="D52" s="18">
        <f>[45]Sep!$B$20</f>
        <v>138812476.75999999</v>
      </c>
      <c r="E52" s="19">
        <v>7.9299999999999995E-2</v>
      </c>
      <c r="F52" s="35">
        <f>HLOOKUP($A52,'[41]09A'!$C$4:$CA$97,70,0)</f>
        <v>23.51</v>
      </c>
      <c r="G52" s="32">
        <f t="shared" ref="G52:G58" si="40">-PMT(E51/12,F51,B52)</f>
        <v>6594524.8387429779</v>
      </c>
      <c r="H52" s="32">
        <f t="shared" ref="H52:H58" si="41">G52-(E51/12*B52)</f>
        <v>5619548.7445643116</v>
      </c>
      <c r="I52" s="7">
        <f t="shared" ref="I52:I58" si="42">C52-H52</f>
        <v>3105340.5754357111</v>
      </c>
      <c r="J52" s="32">
        <f t="shared" si="21"/>
        <v>47</v>
      </c>
      <c r="K52" s="33">
        <f t="shared" ref="K52:K58" si="43">100*I52/(B52-H52)</f>
        <v>2.1881259405899374</v>
      </c>
      <c r="L52" s="34">
        <f t="shared" ref="L52:L58" si="44">100*K52/(100+K52*(J52-1))/100</f>
        <v>1.0904981684930381E-2</v>
      </c>
    </row>
    <row r="53" spans="1:12" x14ac:dyDescent="0.2">
      <c r="A53" s="8">
        <v>41213</v>
      </c>
      <c r="B53" s="32">
        <f t="shared" si="38"/>
        <v>138812476.75999999</v>
      </c>
      <c r="C53" s="32">
        <f t="shared" si="39"/>
        <v>9066195.7199999988</v>
      </c>
      <c r="D53" s="18">
        <f>[45]Oct!$B$20</f>
        <v>129746281.03999999</v>
      </c>
      <c r="E53" s="19">
        <v>7.9399999999999998E-2</v>
      </c>
      <c r="F53" s="35">
        <f>HLOOKUP($A53,'[41]09A'!$C$4:$CA$97,70,0)</f>
        <v>22.64</v>
      </c>
      <c r="G53" s="32">
        <f t="shared" si="40"/>
        <v>6394381.2357523339</v>
      </c>
      <c r="H53" s="32">
        <f t="shared" si="41"/>
        <v>5477062.1184966676</v>
      </c>
      <c r="I53" s="7">
        <f t="shared" si="42"/>
        <v>3589133.6015033312</v>
      </c>
      <c r="J53" s="32">
        <f t="shared" si="21"/>
        <v>48</v>
      </c>
      <c r="K53" s="33">
        <f t="shared" si="43"/>
        <v>2.691808182509781</v>
      </c>
      <c r="L53" s="34">
        <f t="shared" si="44"/>
        <v>1.1883576653991035E-2</v>
      </c>
    </row>
    <row r="54" spans="1:12" x14ac:dyDescent="0.2">
      <c r="A54" s="8">
        <v>41243</v>
      </c>
      <c r="B54" s="32">
        <f t="shared" si="38"/>
        <v>129746281.03999999</v>
      </c>
      <c r="C54" s="32">
        <f t="shared" si="39"/>
        <v>8301044.4199999869</v>
      </c>
      <c r="D54" s="18">
        <f>[45]Nov!$B$20</f>
        <v>121445236.62</v>
      </c>
      <c r="E54" s="19">
        <v>7.9500000000000001E-2</v>
      </c>
      <c r="F54" s="35">
        <f>HLOOKUP($A54,'[41]09A'!$C$4:$CA$97,70,0)</f>
        <v>21.86</v>
      </c>
      <c r="G54" s="32">
        <f t="shared" si="40"/>
        <v>6189703.0674543921</v>
      </c>
      <c r="H54" s="32">
        <f t="shared" si="41"/>
        <v>5331215.1745730592</v>
      </c>
      <c r="I54" s="7">
        <f t="shared" si="42"/>
        <v>2969829.2454269277</v>
      </c>
      <c r="J54" s="32">
        <f t="shared" si="21"/>
        <v>49</v>
      </c>
      <c r="K54" s="33">
        <f t="shared" si="43"/>
        <v>2.3870334551277193</v>
      </c>
      <c r="L54" s="34">
        <f t="shared" si="44"/>
        <v>1.1124336324450441E-2</v>
      </c>
    </row>
    <row r="55" spans="1:12" x14ac:dyDescent="0.2">
      <c r="A55" s="8">
        <v>41274</v>
      </c>
      <c r="B55" s="32">
        <f t="shared" si="38"/>
        <v>121445236.62</v>
      </c>
      <c r="C55" s="32">
        <f t="shared" si="39"/>
        <v>7990995.1099999994</v>
      </c>
      <c r="D55" s="18">
        <f>[45]Dec!$B$20</f>
        <v>113454241.51000001</v>
      </c>
      <c r="E55" s="19">
        <v>7.9600000000000004E-2</v>
      </c>
      <c r="F55" s="35">
        <f>HLOOKUP($A55,'[41]09A'!$C$4:$CA$97,70,0)</f>
        <v>21.07</v>
      </c>
      <c r="G55" s="32">
        <f t="shared" si="40"/>
        <v>5985936.4463719511</v>
      </c>
      <c r="H55" s="32">
        <f t="shared" si="41"/>
        <v>5181361.7537644515</v>
      </c>
      <c r="I55" s="7">
        <f t="shared" si="42"/>
        <v>2809633.3562355479</v>
      </c>
      <c r="J55" s="32">
        <f t="shared" si="21"/>
        <v>50</v>
      </c>
      <c r="K55" s="33">
        <f t="shared" si="43"/>
        <v>2.4166004784100821</v>
      </c>
      <c r="L55" s="34">
        <f t="shared" si="44"/>
        <v>1.1064340461889118E-2</v>
      </c>
    </row>
    <row r="56" spans="1:12" x14ac:dyDescent="0.2">
      <c r="A56" s="8">
        <v>41305</v>
      </c>
      <c r="B56" s="32">
        <f t="shared" si="38"/>
        <v>113454241.51000001</v>
      </c>
      <c r="C56" s="32">
        <f t="shared" si="39"/>
        <v>8461809.5799999982</v>
      </c>
      <c r="D56" s="18">
        <f>[46]Jan!$B$20</f>
        <v>104992431.93000001</v>
      </c>
      <c r="E56" s="19">
        <v>7.980000000000001E-2</v>
      </c>
      <c r="F56" s="35">
        <f>HLOOKUP($A56,'[41]09A'!$C$4:$CA$97,70,0)</f>
        <v>20.3</v>
      </c>
      <c r="G56" s="32">
        <f t="shared" si="40"/>
        <v>5787496.9571293406</v>
      </c>
      <c r="H56" s="32">
        <f t="shared" si="41"/>
        <v>5034917.1551130069</v>
      </c>
      <c r="I56" s="7">
        <f t="shared" si="42"/>
        <v>3426892.4248869913</v>
      </c>
      <c r="J56" s="32">
        <f t="shared" si="21"/>
        <v>51</v>
      </c>
      <c r="K56" s="33">
        <f t="shared" si="43"/>
        <v>3.1607764070451196</v>
      </c>
      <c r="L56" s="34">
        <f t="shared" si="44"/>
        <v>1.2249228246859352E-2</v>
      </c>
    </row>
    <row r="57" spans="1:12" x14ac:dyDescent="0.2">
      <c r="A57" s="8">
        <v>41333</v>
      </c>
      <c r="B57" s="32">
        <f t="shared" si="38"/>
        <v>104992431.93000001</v>
      </c>
      <c r="C57" s="32">
        <f t="shared" si="39"/>
        <v>7573802.8799999952</v>
      </c>
      <c r="D57" s="18">
        <f>[46]Feb!$B$20</f>
        <v>97418629.050000012</v>
      </c>
      <c r="E57" s="19">
        <v>7.9899999999999999E-2</v>
      </c>
      <c r="F57" s="35">
        <f>HLOOKUP($A57,'[41]09A'!$C$4:$CA$97,70,0)</f>
        <v>19.61</v>
      </c>
      <c r="G57" s="32">
        <f t="shared" si="40"/>
        <v>5546144.9508220851</v>
      </c>
      <c r="H57" s="32">
        <f t="shared" si="41"/>
        <v>4847945.2784875855</v>
      </c>
      <c r="I57" s="7">
        <f t="shared" si="42"/>
        <v>2725857.6015124097</v>
      </c>
      <c r="J57" s="32">
        <f t="shared" si="21"/>
        <v>52</v>
      </c>
      <c r="K57" s="33">
        <f t="shared" si="43"/>
        <v>2.7219247835359917</v>
      </c>
      <c r="L57" s="34">
        <f t="shared" si="44"/>
        <v>1.139747805777481E-2</v>
      </c>
    </row>
    <row r="58" spans="1:12" x14ac:dyDescent="0.2">
      <c r="A58" s="8">
        <v>41364</v>
      </c>
      <c r="B58" s="32">
        <f t="shared" si="38"/>
        <v>97418629.050000012</v>
      </c>
      <c r="C58" s="32">
        <f t="shared" si="39"/>
        <v>7856718.2300000191</v>
      </c>
      <c r="D58" s="18">
        <f>[46]Mar!$B$20</f>
        <v>89561910.819999993</v>
      </c>
      <c r="E58" s="19">
        <f>HLOOKUP($A58,'[41]09A'!$C$4:$CA$97,69,0)</f>
        <v>8.0100000000000005E-2</v>
      </c>
      <c r="F58" s="35">
        <f>HLOOKUP($A58,'[41]09A'!$C$4:$CA$97,70,0)</f>
        <v>18.88</v>
      </c>
      <c r="G58" s="32">
        <f t="shared" si="40"/>
        <v>5315679.2532152869</v>
      </c>
      <c r="H58" s="32">
        <f t="shared" si="41"/>
        <v>4667033.5481240368</v>
      </c>
      <c r="I58" s="7">
        <f t="shared" si="42"/>
        <v>3189684.6818759823</v>
      </c>
      <c r="J58" s="32">
        <f t="shared" si="21"/>
        <v>53</v>
      </c>
      <c r="K58" s="33">
        <f t="shared" si="43"/>
        <v>3.4389539766046053</v>
      </c>
      <c r="L58" s="34">
        <f t="shared" si="44"/>
        <v>1.2333709289748269E-2</v>
      </c>
    </row>
  </sheetData>
  <phoneticPr fontId="0" type="noConversion"/>
  <pageMargins left="0.7" right="0.7" top="0.75" bottom="0.75"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6"/>
  <sheetViews>
    <sheetView showGridLines="0" zoomScale="90" zoomScaleNormal="100" workbookViewId="0">
      <selection activeCell="E53" sqref="E53"/>
    </sheetView>
  </sheetViews>
  <sheetFormatPr defaultColWidth="9.140625" defaultRowHeight="12.75" x14ac:dyDescent="0.2"/>
  <cols>
    <col min="1" max="1" width="12.140625" style="45" bestFit="1" customWidth="1"/>
    <col min="2" max="10" width="10.85546875" style="46" customWidth="1"/>
    <col min="11" max="19" width="10.85546875" style="41" customWidth="1"/>
    <col min="20" max="16384" width="9.140625" style="41"/>
  </cols>
  <sheetData>
    <row r="1" spans="1:20" ht="12.75" customHeight="1" x14ac:dyDescent="0.2">
      <c r="A1" s="108" t="s">
        <v>0</v>
      </c>
      <c r="B1" s="109"/>
      <c r="C1" s="109"/>
      <c r="D1" s="109"/>
      <c r="E1" s="109"/>
      <c r="F1" s="109"/>
      <c r="G1" s="109"/>
      <c r="H1" s="109"/>
      <c r="I1" s="109"/>
      <c r="J1" s="109"/>
      <c r="K1" s="109"/>
      <c r="L1" s="109"/>
      <c r="M1" s="109"/>
      <c r="N1" s="109"/>
      <c r="O1" s="109"/>
      <c r="P1" s="109"/>
      <c r="Q1" s="109"/>
      <c r="R1" s="109"/>
      <c r="S1" s="109"/>
    </row>
    <row r="2" spans="1:20" ht="12.75" customHeight="1" x14ac:dyDescent="0.2">
      <c r="A2" s="110"/>
      <c r="B2" s="111"/>
      <c r="C2" s="111"/>
      <c r="D2" s="111"/>
      <c r="E2" s="111"/>
      <c r="F2" s="111"/>
      <c r="G2" s="111"/>
      <c r="H2" s="111"/>
      <c r="I2" s="111"/>
      <c r="J2" s="111"/>
      <c r="K2" s="111"/>
      <c r="L2" s="111"/>
      <c r="M2" s="111"/>
      <c r="N2" s="111"/>
      <c r="O2" s="111"/>
      <c r="P2" s="111"/>
      <c r="Q2" s="111"/>
      <c r="R2" s="111"/>
      <c r="S2" s="111"/>
    </row>
    <row r="3" spans="1:20" s="42" customFormat="1" ht="25.5" x14ac:dyDescent="0.2">
      <c r="A3" s="57" t="s">
        <v>1</v>
      </c>
      <c r="B3" s="97" t="s">
        <v>2</v>
      </c>
      <c r="C3" s="97" t="s">
        <v>3</v>
      </c>
      <c r="D3" s="97" t="s">
        <v>4</v>
      </c>
      <c r="E3" s="97" t="s">
        <v>5</v>
      </c>
      <c r="F3" s="97" t="s">
        <v>6</v>
      </c>
      <c r="G3" s="97" t="s">
        <v>7</v>
      </c>
      <c r="H3" s="97" t="s">
        <v>8</v>
      </c>
      <c r="I3" s="97" t="s">
        <v>9</v>
      </c>
      <c r="J3" s="97" t="s">
        <v>10</v>
      </c>
      <c r="K3" s="97" t="s">
        <v>11</v>
      </c>
      <c r="L3" s="97" t="s">
        <v>12</v>
      </c>
      <c r="M3" s="97" t="s">
        <v>13</v>
      </c>
      <c r="N3" s="97" t="s">
        <v>14</v>
      </c>
      <c r="O3" s="97" t="s">
        <v>15</v>
      </c>
      <c r="P3" s="97" t="s">
        <v>63</v>
      </c>
      <c r="Q3" s="97" t="s">
        <v>64</v>
      </c>
      <c r="R3" s="97" t="s">
        <v>65</v>
      </c>
      <c r="S3" s="58" t="s">
        <v>66</v>
      </c>
    </row>
    <row r="4" spans="1:20" x14ac:dyDescent="0.2">
      <c r="A4" s="59">
        <v>1</v>
      </c>
      <c r="B4" s="38">
        <v>5.1849437491435259E-4</v>
      </c>
      <c r="C4" s="37">
        <v>6.2269758344624777E-4</v>
      </c>
      <c r="D4" s="38">
        <v>8.5701651800608827E-4</v>
      </c>
      <c r="E4" s="37">
        <v>1.6487072818289468E-3</v>
      </c>
      <c r="F4" s="38">
        <v>0</v>
      </c>
      <c r="G4" s="48">
        <v>3.0455073606068051E-4</v>
      </c>
      <c r="H4" s="38">
        <v>1.1620604276527035E-3</v>
      </c>
      <c r="I4" s="48">
        <v>2.3954055284738411E-4</v>
      </c>
      <c r="J4" s="74">
        <v>7.3145808609888002E-4</v>
      </c>
      <c r="K4" s="48">
        <v>1.4510004405514261E-3</v>
      </c>
      <c r="L4" s="74">
        <v>1.1214042454241067E-3</v>
      </c>
      <c r="M4" s="48">
        <v>9.7105089425784702E-4</v>
      </c>
      <c r="N4" s="74">
        <v>1.1392518105676488E-3</v>
      </c>
      <c r="O4" s="48">
        <v>6.5361245728595794E-4</v>
      </c>
      <c r="P4" s="74">
        <v>5.0995895796648427E-4</v>
      </c>
      <c r="Q4" s="48">
        <v>1.0170819701122375E-3</v>
      </c>
      <c r="R4" s="74">
        <v>1.0772806797455959E-3</v>
      </c>
      <c r="S4" s="48">
        <v>1.0187113808492328E-3</v>
      </c>
      <c r="T4" s="99"/>
    </row>
    <row r="5" spans="1:20" x14ac:dyDescent="0.2">
      <c r="A5" s="59">
        <v>2</v>
      </c>
      <c r="B5" s="38">
        <v>1.346513164413715E-3</v>
      </c>
      <c r="C5" s="37">
        <v>1.2069552418042108E-3</v>
      </c>
      <c r="D5" s="38">
        <v>1.8777626068204795E-3</v>
      </c>
      <c r="E5" s="37">
        <v>1.8461254650101674E-3</v>
      </c>
      <c r="F5" s="38">
        <v>4.6867198864724137E-4</v>
      </c>
      <c r="G5" s="48">
        <v>7.3034137852198277E-4</v>
      </c>
      <c r="H5" s="38">
        <v>8.5142729827795722E-4</v>
      </c>
      <c r="I5" s="48">
        <v>8.0156453607487118E-4</v>
      </c>
      <c r="J5" s="74">
        <v>1.4182281518237232E-3</v>
      </c>
      <c r="K5" s="48">
        <v>1.8478880569735077E-3</v>
      </c>
      <c r="L5" s="74">
        <v>1.3191326620740703E-3</v>
      </c>
      <c r="M5" s="48">
        <v>2.3010439508626994E-3</v>
      </c>
      <c r="N5" s="74">
        <v>1.5828286675707037E-3</v>
      </c>
      <c r="O5" s="48">
        <v>1.2979808321510566E-3</v>
      </c>
      <c r="P5" s="74">
        <v>8.6883887409714203E-4</v>
      </c>
      <c r="Q5" s="48">
        <v>1.3644745136435934E-3</v>
      </c>
      <c r="R5" s="74">
        <v>2.1816664220577781E-3</v>
      </c>
      <c r="S5" s="100">
        <v>2.0103945600040648E-3</v>
      </c>
    </row>
    <row r="6" spans="1:20" x14ac:dyDescent="0.2">
      <c r="A6" s="59">
        <v>3</v>
      </c>
      <c r="B6" s="38">
        <v>1.1963673754576678E-3</v>
      </c>
      <c r="C6" s="37">
        <v>1.6914332970654066E-3</v>
      </c>
      <c r="D6" s="38">
        <v>2.3519567444498899E-3</v>
      </c>
      <c r="E6" s="37">
        <v>1.4122236953608052E-3</v>
      </c>
      <c r="F6" s="38">
        <v>1.06344410490705E-3</v>
      </c>
      <c r="G6" s="48">
        <v>9.4840470075111449E-4</v>
      </c>
      <c r="H6" s="38">
        <v>9.7302203836848941E-4</v>
      </c>
      <c r="I6" s="48">
        <v>1.7363676612967697E-3</v>
      </c>
      <c r="J6" s="74">
        <v>2.3143082452128988E-3</v>
      </c>
      <c r="K6" s="48">
        <v>2.2443257782351045E-3</v>
      </c>
      <c r="L6" s="74">
        <v>2.3030614807207353E-3</v>
      </c>
      <c r="M6" s="48">
        <v>2.7048139160138862E-3</v>
      </c>
      <c r="N6" s="74">
        <v>1.9487986308609031E-3</v>
      </c>
      <c r="O6" s="48">
        <v>2.36844159723123E-3</v>
      </c>
      <c r="P6" s="74">
        <v>1.2186617996283379E-3</v>
      </c>
      <c r="Q6" s="48">
        <v>1.5137145143507248E-3</v>
      </c>
      <c r="R6" s="74">
        <v>2.7305403264115857E-3</v>
      </c>
      <c r="S6" s="100"/>
    </row>
    <row r="7" spans="1:20" x14ac:dyDescent="0.2">
      <c r="A7" s="59">
        <v>4</v>
      </c>
      <c r="B7" s="38">
        <v>1.439599946045431E-3</v>
      </c>
      <c r="C7" s="37">
        <v>1.9983978034002398E-3</v>
      </c>
      <c r="D7" s="38">
        <v>2.2068986845095798E-3</v>
      </c>
      <c r="E7" s="37">
        <v>1.282694094339809E-3</v>
      </c>
      <c r="F7" s="38">
        <v>6.726553853082588E-4</v>
      </c>
      <c r="G7" s="48">
        <v>1.2274055239751521E-3</v>
      </c>
      <c r="H7" s="38">
        <v>1.0897556611521567E-3</v>
      </c>
      <c r="I7" s="48">
        <v>2.3623034857067279E-3</v>
      </c>
      <c r="J7" s="74">
        <v>2.4248074232056777E-3</v>
      </c>
      <c r="K7" s="48">
        <v>2.3704729648331988E-3</v>
      </c>
      <c r="L7" s="74">
        <v>2.4143793683057695E-3</v>
      </c>
      <c r="M7" s="48">
        <v>2.7339508319983797E-3</v>
      </c>
      <c r="N7" s="74">
        <v>2.3815850665130193E-3</v>
      </c>
      <c r="O7" s="48">
        <v>2.7015010761739081E-3</v>
      </c>
      <c r="P7" s="74">
        <v>2.0844973235146966E-3</v>
      </c>
      <c r="Q7" s="48">
        <v>1.9130008063538329E-3</v>
      </c>
      <c r="R7" s="74">
        <v>3.154812548596648E-3</v>
      </c>
      <c r="S7" s="100"/>
    </row>
    <row r="8" spans="1:20" x14ac:dyDescent="0.2">
      <c r="A8" s="59">
        <v>5</v>
      </c>
      <c r="B8" s="38">
        <v>1.7978967981878789E-3</v>
      </c>
      <c r="C8" s="37">
        <v>1.7061916474619394E-3</v>
      </c>
      <c r="D8" s="38">
        <v>2.6921195040308606E-3</v>
      </c>
      <c r="E8" s="37">
        <v>1.8163485774101789E-3</v>
      </c>
      <c r="F8" s="38">
        <v>8.7284461579082296E-4</v>
      </c>
      <c r="G8" s="48">
        <v>1.6419486483721058E-3</v>
      </c>
      <c r="H8" s="38">
        <v>1.13370711861025E-3</v>
      </c>
      <c r="I8" s="48">
        <v>2.3442385912875443E-3</v>
      </c>
      <c r="J8" s="74">
        <v>2.0720333125385571E-3</v>
      </c>
      <c r="K8" s="48">
        <v>2.2154872248797762E-3</v>
      </c>
      <c r="L8" s="74">
        <v>2.9280448415855216E-3</v>
      </c>
      <c r="M8" s="48">
        <v>3.4597989408826271E-3</v>
      </c>
      <c r="N8" s="74">
        <v>3.1466960381003432E-3</v>
      </c>
      <c r="O8" s="48">
        <v>2.1114181645667568E-3</v>
      </c>
      <c r="P8" s="74">
        <v>2.3085249878323695E-3</v>
      </c>
      <c r="Q8" s="48">
        <v>2.8354223328497718E-3</v>
      </c>
      <c r="R8" s="74">
        <v>4.0070411500087522E-3</v>
      </c>
      <c r="S8" s="100"/>
    </row>
    <row r="9" spans="1:20" x14ac:dyDescent="0.2">
      <c r="A9" s="59">
        <v>6</v>
      </c>
      <c r="B9" s="38">
        <v>1.9115406278681928E-3</v>
      </c>
      <c r="C9" s="37">
        <v>1.6477461202907104E-3</v>
      </c>
      <c r="D9" s="38">
        <v>2.2339787165161387E-3</v>
      </c>
      <c r="E9" s="37">
        <v>2.4237363637251929E-3</v>
      </c>
      <c r="F9" s="38">
        <v>1.0156649603181036E-3</v>
      </c>
      <c r="G9" s="48">
        <v>1.7808280864743651E-3</v>
      </c>
      <c r="H9" s="38">
        <v>1.3846772582077715E-3</v>
      </c>
      <c r="I9" s="48">
        <v>2.4215588698205111E-3</v>
      </c>
      <c r="J9" s="74">
        <v>2.6023752941626223E-3</v>
      </c>
      <c r="K9" s="48">
        <v>2.6418442668056938E-3</v>
      </c>
      <c r="L9" s="74">
        <v>3.2699160116328014E-3</v>
      </c>
      <c r="M9" s="48">
        <v>3.5923452608060979E-3</v>
      </c>
      <c r="N9" s="74">
        <v>3.9619736504738151E-3</v>
      </c>
      <c r="O9" s="48">
        <v>2.4438535526971413E-3</v>
      </c>
      <c r="P9" s="74">
        <v>2.2353738902584916E-3</v>
      </c>
      <c r="Q9" s="48">
        <v>3.313403989999898E-3</v>
      </c>
      <c r="R9" s="74"/>
      <c r="S9" s="100"/>
    </row>
    <row r="10" spans="1:20" x14ac:dyDescent="0.2">
      <c r="A10" s="59">
        <v>7</v>
      </c>
      <c r="B10" s="38">
        <v>1.880390421515031E-3</v>
      </c>
      <c r="C10" s="37">
        <v>1.6621070317505123E-3</v>
      </c>
      <c r="D10" s="38">
        <v>1.8633114288612983E-3</v>
      </c>
      <c r="E10" s="37">
        <v>2.6359181093828271E-3</v>
      </c>
      <c r="F10" s="38">
        <v>1.3461242210994085E-3</v>
      </c>
      <c r="G10" s="48">
        <v>1.3617892757896077E-3</v>
      </c>
      <c r="H10" s="38">
        <v>1.4731071982692918E-3</v>
      </c>
      <c r="I10" s="48">
        <v>2.8203025209024551E-3</v>
      </c>
      <c r="J10" s="74">
        <v>2.8159520817497312E-3</v>
      </c>
      <c r="K10" s="48">
        <v>2.4031554028172602E-3</v>
      </c>
      <c r="L10" s="74">
        <v>3.1459816904685169E-3</v>
      </c>
      <c r="M10" s="48">
        <v>3.8475409653264776E-3</v>
      </c>
      <c r="N10" s="74">
        <v>3.3604784698268182E-3</v>
      </c>
      <c r="O10" s="48">
        <v>2.8762881021176332E-3</v>
      </c>
      <c r="P10" s="74">
        <v>2.7033485385548283E-3</v>
      </c>
      <c r="Q10" s="48">
        <v>3.4312511287137152E-3</v>
      </c>
      <c r="R10" s="74"/>
      <c r="S10" s="100"/>
    </row>
    <row r="11" spans="1:20" x14ac:dyDescent="0.2">
      <c r="A11" s="59">
        <v>8</v>
      </c>
      <c r="B11" s="38">
        <v>2.2743364201044977E-3</v>
      </c>
      <c r="C11" s="37">
        <v>2.4920288979770415E-3</v>
      </c>
      <c r="D11" s="38">
        <v>1.4198296052424703E-3</v>
      </c>
      <c r="E11" s="37">
        <v>2.7789831039705228E-3</v>
      </c>
      <c r="F11" s="38">
        <v>1.6004351796732698E-3</v>
      </c>
      <c r="G11" s="48">
        <v>7.7805346860535961E-4</v>
      </c>
      <c r="H11" s="38">
        <v>1.7259040900432208E-3</v>
      </c>
      <c r="I11" s="48">
        <v>2.5413355924729635E-3</v>
      </c>
      <c r="J11" s="74">
        <v>2.3883892852761433E-3</v>
      </c>
      <c r="K11" s="48">
        <v>2.8822610618241024E-3</v>
      </c>
      <c r="L11" s="74">
        <v>3.7234617264649832E-3</v>
      </c>
      <c r="M11" s="48">
        <v>3.7366140813791531E-3</v>
      </c>
      <c r="N11" s="74">
        <v>3.1367547128701425E-3</v>
      </c>
      <c r="O11" s="48">
        <v>2.6968920789508257E-3</v>
      </c>
      <c r="P11" s="74">
        <v>2.696354416732656E-3</v>
      </c>
      <c r="Q11" s="48">
        <v>3.7844110076217059E-3</v>
      </c>
      <c r="R11" s="74"/>
      <c r="S11" s="100"/>
    </row>
    <row r="12" spans="1:20" x14ac:dyDescent="0.2">
      <c r="A12" s="59">
        <v>9</v>
      </c>
      <c r="B12" s="38">
        <v>2.146187425795993E-3</v>
      </c>
      <c r="C12" s="37">
        <v>2.8812703583131105E-3</v>
      </c>
      <c r="D12" s="38">
        <v>1.5604663915493001E-3</v>
      </c>
      <c r="E12" s="37">
        <v>2.8073789866187131E-3</v>
      </c>
      <c r="F12" s="38">
        <v>1.2735424503271743E-3</v>
      </c>
      <c r="G12" s="48">
        <v>9.0322238798274106E-4</v>
      </c>
      <c r="H12" s="38">
        <v>1.9182714284706509E-3</v>
      </c>
      <c r="I12" s="48">
        <v>2.7802536513708486E-3</v>
      </c>
      <c r="J12" s="74">
        <v>2.4786128847522253E-3</v>
      </c>
      <c r="K12" s="48">
        <v>3.3246343353451595E-3</v>
      </c>
      <c r="L12" s="74">
        <v>4.0819340860410004E-3</v>
      </c>
      <c r="M12" s="48">
        <v>3.0622989015353622E-3</v>
      </c>
      <c r="N12" s="74">
        <v>2.8570924224470893E-3</v>
      </c>
      <c r="O12" s="48">
        <v>3.2036774514564818E-3</v>
      </c>
      <c r="P12" s="74">
        <v>2.6643383450314796E-3</v>
      </c>
      <c r="Q12" s="48">
        <v>4.2905937620895881E-3</v>
      </c>
      <c r="R12" s="74"/>
      <c r="S12" s="100"/>
    </row>
    <row r="13" spans="1:20" x14ac:dyDescent="0.2">
      <c r="A13" s="59">
        <v>10</v>
      </c>
      <c r="B13" s="38">
        <v>2.6459067812282166E-3</v>
      </c>
      <c r="C13" s="37">
        <v>2.8601954831005633E-3</v>
      </c>
      <c r="D13" s="38">
        <v>3.0862514161870422E-3</v>
      </c>
      <c r="E13" s="37">
        <v>2.7867194657903542E-3</v>
      </c>
      <c r="F13" s="38">
        <v>1.2985849061256109E-3</v>
      </c>
      <c r="G13" s="48">
        <v>1.1884816938542108E-3</v>
      </c>
      <c r="H13" s="38">
        <v>2.3673464890457182E-3</v>
      </c>
      <c r="I13" s="48">
        <v>2.4782243758481675E-3</v>
      </c>
      <c r="J13" s="74">
        <v>3.6117681268888814E-3</v>
      </c>
      <c r="K13" s="48">
        <v>3.1623434836638795E-3</v>
      </c>
      <c r="L13" s="74">
        <v>4.4664569118523676E-3</v>
      </c>
      <c r="M13" s="48">
        <v>2.4402022471416286E-3</v>
      </c>
      <c r="N13" s="74">
        <v>3.284318729917057E-3</v>
      </c>
      <c r="O13" s="48">
        <v>3.7778762117508385E-3</v>
      </c>
      <c r="P13" s="74">
        <v>3.5585977981349654E-3</v>
      </c>
      <c r="Q13" s="48"/>
      <c r="R13" s="74"/>
      <c r="S13" s="100"/>
    </row>
    <row r="14" spans="1:20" x14ac:dyDescent="0.2">
      <c r="A14" s="59">
        <v>11</v>
      </c>
      <c r="B14" s="38">
        <v>2.1058816276381749E-3</v>
      </c>
      <c r="C14" s="37">
        <v>2.6662627677491099E-3</v>
      </c>
      <c r="D14" s="38">
        <v>2.835129205417829E-3</v>
      </c>
      <c r="E14" s="37">
        <v>2.1033561013597277E-3</v>
      </c>
      <c r="F14" s="38">
        <v>1.2883566971231739E-3</v>
      </c>
      <c r="G14" s="48">
        <v>1.14497573811355E-3</v>
      </c>
      <c r="H14" s="38">
        <v>2.2321311476107214E-3</v>
      </c>
      <c r="I14" s="48">
        <v>2.107522639145844E-3</v>
      </c>
      <c r="J14" s="74">
        <v>3.6467685634494302E-3</v>
      </c>
      <c r="K14" s="48">
        <v>3.2418194376950551E-3</v>
      </c>
      <c r="L14" s="74">
        <v>4.5275369254752472E-3</v>
      </c>
      <c r="M14" s="48">
        <v>3.1608995897121133E-3</v>
      </c>
      <c r="N14" s="74">
        <v>3.630788097122428E-3</v>
      </c>
      <c r="O14" s="48">
        <v>4.3080351222922345E-3</v>
      </c>
      <c r="P14" s="74">
        <v>4.2786288465626451E-3</v>
      </c>
      <c r="Q14" s="48"/>
      <c r="R14" s="74"/>
      <c r="S14" s="100"/>
    </row>
    <row r="15" spans="1:20" x14ac:dyDescent="0.2">
      <c r="A15" s="59">
        <v>12</v>
      </c>
      <c r="B15" s="38">
        <v>3.6591415609864282E-3</v>
      </c>
      <c r="C15" s="37">
        <v>2.6072470181552525E-3</v>
      </c>
      <c r="D15" s="38">
        <v>2.7304692427866034E-3</v>
      </c>
      <c r="E15" s="37">
        <v>2.376595624402237E-3</v>
      </c>
      <c r="F15" s="38">
        <v>1.0897348613297607E-3</v>
      </c>
      <c r="G15" s="48">
        <v>1.3308569577520346E-3</v>
      </c>
      <c r="H15" s="38">
        <v>3.1324021795525524E-3</v>
      </c>
      <c r="I15" s="48">
        <v>2.3029918767819564E-3</v>
      </c>
      <c r="J15" s="74">
        <v>3.9890214723120208E-3</v>
      </c>
      <c r="K15" s="48">
        <v>3.9348697267107E-3</v>
      </c>
      <c r="L15" s="74">
        <v>4.005111984314612E-3</v>
      </c>
      <c r="M15" s="48">
        <v>3.9963283569811455E-3</v>
      </c>
      <c r="N15" s="74">
        <v>4.2115165925150772E-3</v>
      </c>
      <c r="O15" s="48">
        <v>4.49338732986826E-3</v>
      </c>
      <c r="P15" s="74"/>
      <c r="Q15" s="48"/>
      <c r="R15" s="74"/>
      <c r="S15" s="100"/>
    </row>
    <row r="16" spans="1:20" x14ac:dyDescent="0.2">
      <c r="A16" s="59">
        <v>13</v>
      </c>
      <c r="B16" s="38">
        <v>3.7668919252388626E-3</v>
      </c>
      <c r="C16" s="37">
        <v>2.1677447618844107E-3</v>
      </c>
      <c r="D16" s="38">
        <v>2.981734835543641E-3</v>
      </c>
      <c r="E16" s="37">
        <v>1.4665365886373477E-3</v>
      </c>
      <c r="F16" s="38">
        <v>1.5428463927467378E-3</v>
      </c>
      <c r="G16" s="48">
        <v>1.5329828833876822E-3</v>
      </c>
      <c r="H16" s="38">
        <v>2.7719782556012967E-3</v>
      </c>
      <c r="I16" s="48">
        <v>2.4352936390199878E-3</v>
      </c>
      <c r="J16" s="74">
        <v>4.1682974733494105E-3</v>
      </c>
      <c r="K16" s="48">
        <v>4.9746831371221276E-3</v>
      </c>
      <c r="L16" s="74">
        <v>4.2010290390628756E-3</v>
      </c>
      <c r="M16" s="48">
        <v>5.2783980303993039E-3</v>
      </c>
      <c r="N16" s="74">
        <v>5.3211866008430597E-3</v>
      </c>
      <c r="O16" s="48">
        <v>4.1906443121305509E-3</v>
      </c>
      <c r="P16" s="74"/>
      <c r="Q16" s="48"/>
      <c r="R16" s="74"/>
      <c r="S16" s="100"/>
    </row>
    <row r="17" spans="1:19" x14ac:dyDescent="0.2">
      <c r="A17" s="59">
        <v>14</v>
      </c>
      <c r="B17" s="38">
        <v>3.5706628749668343E-3</v>
      </c>
      <c r="C17" s="37">
        <v>2.2067746905784346E-3</v>
      </c>
      <c r="D17" s="38">
        <v>3.9176731391315995E-3</v>
      </c>
      <c r="E17" s="37">
        <v>1.6589217409413391E-3</v>
      </c>
      <c r="F17" s="38">
        <v>1.2396739544274251E-3</v>
      </c>
      <c r="G17" s="48">
        <v>1.5991210931442998E-3</v>
      </c>
      <c r="H17" s="38">
        <v>2.4563831759176172E-3</v>
      </c>
      <c r="I17" s="48">
        <v>2.8258749908595853E-3</v>
      </c>
      <c r="J17" s="74">
        <v>3.9420356220531381E-3</v>
      </c>
      <c r="K17" s="48">
        <v>5.190518521057343E-3</v>
      </c>
      <c r="L17" s="74">
        <v>3.6618612385687023E-3</v>
      </c>
      <c r="M17" s="48">
        <v>4.9903969720649739E-3</v>
      </c>
      <c r="N17" s="74">
        <v>5.1813206545361732E-3</v>
      </c>
      <c r="O17" s="48">
        <v>5.5650584253742578E-3</v>
      </c>
      <c r="P17" s="74"/>
      <c r="Q17" s="48"/>
      <c r="R17" s="74"/>
      <c r="S17" s="100"/>
    </row>
    <row r="18" spans="1:19" x14ac:dyDescent="0.2">
      <c r="A18" s="59">
        <v>15</v>
      </c>
      <c r="B18" s="38">
        <v>3.988824944300245E-3</v>
      </c>
      <c r="C18" s="37">
        <v>2.9316161082267003E-3</v>
      </c>
      <c r="D18" s="38">
        <v>3.3891969535056279E-3</v>
      </c>
      <c r="E18" s="37">
        <v>1.9287923879552796E-3</v>
      </c>
      <c r="F18" s="38">
        <v>1.61416264876518E-3</v>
      </c>
      <c r="G18" s="48">
        <v>1.4417682068117721E-3</v>
      </c>
      <c r="H18" s="38">
        <v>2.835264001172112E-3</v>
      </c>
      <c r="I18" s="48">
        <v>3.7448102476032741E-3</v>
      </c>
      <c r="J18" s="74">
        <v>4.616686421264761E-3</v>
      </c>
      <c r="K18" s="48">
        <v>4.2381363951239232E-3</v>
      </c>
      <c r="L18" s="74">
        <v>4.1319130376534395E-3</v>
      </c>
      <c r="M18" s="48">
        <v>5.2430172552210136E-3</v>
      </c>
      <c r="N18" s="74">
        <v>4.3649709750881588E-3</v>
      </c>
      <c r="O18" s="48"/>
      <c r="P18" s="74"/>
      <c r="Q18" s="48"/>
      <c r="R18" s="74"/>
      <c r="S18" s="100"/>
    </row>
    <row r="19" spans="1:19" x14ac:dyDescent="0.2">
      <c r="A19" s="59">
        <v>16</v>
      </c>
      <c r="B19" s="38">
        <v>3.1951288617948722E-3</v>
      </c>
      <c r="C19" s="37">
        <v>3.281953673779522E-3</v>
      </c>
      <c r="D19" s="38">
        <v>2.7733551433987845E-3</v>
      </c>
      <c r="E19" s="37">
        <v>1.8330005798739015E-3</v>
      </c>
      <c r="F19" s="38">
        <v>1.7044383612432267E-3</v>
      </c>
      <c r="G19" s="48">
        <v>1.5853718891220483E-3</v>
      </c>
      <c r="H19" s="38">
        <v>2.6492615856806112E-3</v>
      </c>
      <c r="I19" s="48">
        <v>4.0911950583275509E-3</v>
      </c>
      <c r="J19" s="74">
        <v>4.3621434707129874E-3</v>
      </c>
      <c r="K19" s="48">
        <v>3.6268826148322655E-3</v>
      </c>
      <c r="L19" s="74">
        <v>4.9402154487514617E-3</v>
      </c>
      <c r="M19" s="48">
        <v>5.4465975349995014E-3</v>
      </c>
      <c r="N19" s="74">
        <v>5.4330995939138862E-3</v>
      </c>
      <c r="O19" s="48"/>
      <c r="P19" s="74"/>
      <c r="Q19" s="48"/>
      <c r="R19" s="74"/>
      <c r="S19" s="100"/>
    </row>
    <row r="20" spans="1:19" x14ac:dyDescent="0.2">
      <c r="A20" s="59">
        <v>17</v>
      </c>
      <c r="B20" s="38">
        <v>2.4968684923432458E-3</v>
      </c>
      <c r="C20" s="37">
        <v>2.8545910858576145E-3</v>
      </c>
      <c r="D20" s="38">
        <v>1.9878076203134303E-3</v>
      </c>
      <c r="E20" s="37">
        <v>2.3056970373636866E-3</v>
      </c>
      <c r="F20" s="38">
        <v>2.6575947846912864E-3</v>
      </c>
      <c r="G20" s="48">
        <v>1.7549080571232576E-3</v>
      </c>
      <c r="H20" s="38">
        <v>3.0336874040709188E-3</v>
      </c>
      <c r="I20" s="48">
        <v>3.6798863332203019E-3</v>
      </c>
      <c r="J20" s="74">
        <v>4.7545037241985269E-3</v>
      </c>
      <c r="K20" s="48">
        <v>3.5894762577168963E-3</v>
      </c>
      <c r="L20" s="74">
        <v>5.6050410492880448E-3</v>
      </c>
      <c r="M20" s="48">
        <v>5.2530488383398998E-3</v>
      </c>
      <c r="N20" s="74">
        <v>5.8703750113451086E-3</v>
      </c>
      <c r="O20" s="48"/>
      <c r="P20" s="74"/>
      <c r="Q20" s="48"/>
      <c r="R20" s="74"/>
      <c r="S20" s="100"/>
    </row>
    <row r="21" spans="1:19" x14ac:dyDescent="0.2">
      <c r="A21" s="59">
        <v>18</v>
      </c>
      <c r="B21" s="38">
        <v>3.2924682912659738E-3</v>
      </c>
      <c r="C21" s="37">
        <v>3.8850485455283251E-3</v>
      </c>
      <c r="D21" s="38">
        <v>2.0693465501879912E-3</v>
      </c>
      <c r="E21" s="37">
        <v>2.078810320301256E-3</v>
      </c>
      <c r="F21" s="38">
        <v>2.2286738009799903E-3</v>
      </c>
      <c r="G21" s="48">
        <v>2.2038479964182245E-3</v>
      </c>
      <c r="H21" s="38">
        <v>3.5635430952926134E-3</v>
      </c>
      <c r="I21" s="48">
        <v>3.6204223889197583E-3</v>
      </c>
      <c r="J21" s="74">
        <v>4.6080701534670565E-3</v>
      </c>
      <c r="K21" s="48">
        <v>4.7862450415098396E-3</v>
      </c>
      <c r="L21" s="74">
        <v>7.2698208689318681E-3</v>
      </c>
      <c r="M21" s="48">
        <v>5.4067601282091439E-3</v>
      </c>
      <c r="N21" s="74"/>
      <c r="O21" s="48"/>
      <c r="P21" s="74"/>
      <c r="Q21" s="48"/>
      <c r="R21" s="74"/>
      <c r="S21" s="100"/>
    </row>
    <row r="22" spans="1:19" x14ac:dyDescent="0.2">
      <c r="A22" s="59">
        <v>19</v>
      </c>
      <c r="B22" s="38">
        <v>2.939005264674022E-3</v>
      </c>
      <c r="C22" s="37">
        <v>3.5097937765597837E-3</v>
      </c>
      <c r="D22" s="38">
        <v>1.6899027534626368E-3</v>
      </c>
      <c r="E22" s="37">
        <v>2.6956842167134227E-3</v>
      </c>
      <c r="F22" s="38">
        <v>1.8677956492898168E-3</v>
      </c>
      <c r="G22" s="48">
        <v>2.4337261214890339E-3</v>
      </c>
      <c r="H22" s="38">
        <v>4.0839513580577151E-3</v>
      </c>
      <c r="I22" s="48">
        <v>3.5450570766341833E-3</v>
      </c>
      <c r="J22" s="74">
        <v>4.085053753797527E-3</v>
      </c>
      <c r="K22" s="48">
        <v>4.3742099243753701E-3</v>
      </c>
      <c r="L22" s="74">
        <v>7.0880169633887203E-3</v>
      </c>
      <c r="M22" s="48">
        <v>6.4511297084785119E-3</v>
      </c>
      <c r="N22" s="74"/>
      <c r="O22" s="48"/>
      <c r="P22" s="74"/>
      <c r="Q22" s="48"/>
      <c r="R22" s="74"/>
      <c r="S22" s="100"/>
    </row>
    <row r="23" spans="1:19" x14ac:dyDescent="0.2">
      <c r="A23" s="59">
        <v>20</v>
      </c>
      <c r="B23" s="38">
        <v>3.5633027064248461E-3</v>
      </c>
      <c r="C23" s="44">
        <v>3.5679757006153315E-3</v>
      </c>
      <c r="D23" s="38">
        <v>1.9780934837046486E-3</v>
      </c>
      <c r="E23" s="37">
        <v>3.4924128443603957E-3</v>
      </c>
      <c r="F23" s="38">
        <v>1.5287260975038206E-3</v>
      </c>
      <c r="G23" s="48">
        <v>2.1390179332304009E-3</v>
      </c>
      <c r="H23" s="38">
        <v>3.9114375053923376E-3</v>
      </c>
      <c r="I23" s="48">
        <v>4.0244409248552339E-3</v>
      </c>
      <c r="J23" s="74">
        <v>3.2390656439282126E-3</v>
      </c>
      <c r="K23" s="48">
        <v>3.8897683029239186E-3</v>
      </c>
      <c r="L23" s="74">
        <v>7.0034503265059122E-3</v>
      </c>
      <c r="M23" s="48"/>
      <c r="N23" s="74"/>
      <c r="O23" s="48"/>
      <c r="P23" s="74"/>
      <c r="Q23" s="48"/>
      <c r="R23" s="74"/>
      <c r="S23" s="100"/>
    </row>
    <row r="24" spans="1:19" x14ac:dyDescent="0.2">
      <c r="A24" s="59">
        <v>21</v>
      </c>
      <c r="B24" s="38">
        <v>3.9355639641410539E-3</v>
      </c>
      <c r="C24" s="44">
        <v>3.2148333999218888E-3</v>
      </c>
      <c r="D24" s="43">
        <v>2.1668831005024398E-3</v>
      </c>
      <c r="E24" s="37">
        <v>3.7381124754540264E-3</v>
      </c>
      <c r="F24" s="38">
        <v>1.5355069331115813E-3</v>
      </c>
      <c r="G24" s="48">
        <v>2.015801340581702E-3</v>
      </c>
      <c r="H24" s="38">
        <v>3.7621917455600831E-3</v>
      </c>
      <c r="I24" s="48">
        <v>3.8784766329426879E-3</v>
      </c>
      <c r="J24" s="74">
        <v>3.8554799913986509E-3</v>
      </c>
      <c r="K24" s="48">
        <v>4.3577070686751053E-3</v>
      </c>
      <c r="L24" s="74">
        <v>6.9994847325586494E-3</v>
      </c>
      <c r="M24" s="48"/>
      <c r="N24" s="74"/>
      <c r="O24" s="48"/>
      <c r="P24" s="74"/>
      <c r="Q24" s="48"/>
      <c r="R24" s="74"/>
      <c r="S24" s="100"/>
    </row>
    <row r="25" spans="1:19" x14ac:dyDescent="0.2">
      <c r="A25" s="59">
        <v>22</v>
      </c>
      <c r="B25" s="43">
        <v>2.9262906672595196E-3</v>
      </c>
      <c r="C25" s="44">
        <v>3.1899481458003568E-3</v>
      </c>
      <c r="D25" s="43">
        <v>2.6660797923241243E-3</v>
      </c>
      <c r="E25" s="37">
        <v>3.2080385460857381E-3</v>
      </c>
      <c r="F25" s="38">
        <v>1.4659046226952945E-3</v>
      </c>
      <c r="G25" s="48">
        <v>2.1863775752525437E-3</v>
      </c>
      <c r="H25" s="38">
        <v>5.0318901862505955E-3</v>
      </c>
      <c r="I25" s="48">
        <v>3.6436565343225288E-3</v>
      </c>
      <c r="J25" s="74">
        <v>4.6682254204207648E-3</v>
      </c>
      <c r="K25" s="48">
        <v>5.0956370179405328E-3</v>
      </c>
      <c r="L25" s="74">
        <v>6.3031520180440821E-3</v>
      </c>
      <c r="M25" s="48"/>
      <c r="N25" s="74"/>
      <c r="O25" s="48"/>
      <c r="P25" s="74"/>
      <c r="Q25" s="48"/>
      <c r="R25" s="74"/>
      <c r="S25" s="100"/>
    </row>
    <row r="26" spans="1:19" x14ac:dyDescent="0.2">
      <c r="A26" s="59">
        <v>23</v>
      </c>
      <c r="B26" s="43">
        <v>3.2850644692485574E-3</v>
      </c>
      <c r="C26" s="44">
        <v>1.5084185555521974E-3</v>
      </c>
      <c r="D26" s="43">
        <v>2.4804629957298381E-3</v>
      </c>
      <c r="E26" s="37">
        <v>3.4254576763982489E-3</v>
      </c>
      <c r="F26" s="38">
        <v>1.8276023528502911E-3</v>
      </c>
      <c r="G26" s="48">
        <v>2.4612590687658549E-3</v>
      </c>
      <c r="H26" s="38">
        <v>4.5756317796706693E-3</v>
      </c>
      <c r="I26" s="48">
        <v>3.7641406918891168E-3</v>
      </c>
      <c r="J26" s="74">
        <v>4.5307219674298417E-3</v>
      </c>
      <c r="K26" s="48">
        <v>6.1117584012318387E-3</v>
      </c>
      <c r="L26" s="74">
        <v>7.2060348683631072E-3</v>
      </c>
      <c r="M26" s="48"/>
      <c r="N26" s="74"/>
      <c r="O26" s="48"/>
      <c r="P26" s="74"/>
      <c r="Q26" s="48"/>
      <c r="R26" s="74"/>
      <c r="S26" s="100"/>
    </row>
    <row r="27" spans="1:19" x14ac:dyDescent="0.2">
      <c r="A27" s="59">
        <v>24</v>
      </c>
      <c r="B27" s="43">
        <v>3.3690995829281077E-3</v>
      </c>
      <c r="C27" s="44">
        <v>1.893947048790697E-3</v>
      </c>
      <c r="D27" s="43">
        <v>2.6699371670622107E-3</v>
      </c>
      <c r="E27" s="37">
        <v>2.9079875503284572E-3</v>
      </c>
      <c r="F27" s="38">
        <v>1.799164672561397E-3</v>
      </c>
      <c r="G27" s="48">
        <v>3.2120622219207586E-3</v>
      </c>
      <c r="H27" s="38">
        <v>4.614248751725023E-3</v>
      </c>
      <c r="I27" s="48">
        <v>4.9296684757924418E-3</v>
      </c>
      <c r="J27" s="74">
        <v>4.9386451035342586E-3</v>
      </c>
      <c r="K27" s="48">
        <v>6.1452906491509763E-3</v>
      </c>
      <c r="L27" s="74"/>
      <c r="M27" s="48"/>
      <c r="N27" s="74"/>
      <c r="O27" s="48"/>
      <c r="P27" s="74"/>
      <c r="Q27" s="48"/>
      <c r="R27" s="74"/>
      <c r="S27" s="100"/>
    </row>
    <row r="28" spans="1:19" x14ac:dyDescent="0.2">
      <c r="A28" s="59">
        <v>25</v>
      </c>
      <c r="B28" s="43">
        <v>2.685446425311593E-3</v>
      </c>
      <c r="C28" s="44">
        <v>1.7943688578234451E-3</v>
      </c>
      <c r="D28" s="43">
        <v>3.4433608995712217E-3</v>
      </c>
      <c r="E28" s="37">
        <v>2.5212695367253764E-3</v>
      </c>
      <c r="F28" s="38">
        <v>2.2204825942893493E-3</v>
      </c>
      <c r="G28" s="48">
        <v>3.8286722737711425E-3</v>
      </c>
      <c r="H28" s="38">
        <v>4.1508984070964452E-3</v>
      </c>
      <c r="I28" s="48">
        <v>4.75758813935169E-3</v>
      </c>
      <c r="J28" s="74">
        <v>5.1577650151276291E-3</v>
      </c>
      <c r="K28" s="48">
        <v>5.9360048614988791E-3</v>
      </c>
      <c r="L28" s="74"/>
      <c r="M28" s="48"/>
      <c r="N28" s="74"/>
      <c r="O28" s="48"/>
      <c r="P28" s="74"/>
      <c r="Q28" s="48"/>
      <c r="R28" s="74"/>
      <c r="S28" s="100"/>
    </row>
    <row r="29" spans="1:19" x14ac:dyDescent="0.2">
      <c r="A29" s="59">
        <v>26</v>
      </c>
      <c r="B29" s="43">
        <v>3.050215267182123E-3</v>
      </c>
      <c r="C29" s="44">
        <v>2.2971394925032796E-3</v>
      </c>
      <c r="D29" s="38">
        <v>3.1485604434749593E-3</v>
      </c>
      <c r="E29" s="37">
        <v>3.0582507433186837E-3</v>
      </c>
      <c r="F29" s="38">
        <v>4.897283227666146E-3</v>
      </c>
      <c r="G29" s="48">
        <v>3.1924944161808152E-3</v>
      </c>
      <c r="H29" s="38">
        <v>3.522041447734802E-3</v>
      </c>
      <c r="I29" s="48">
        <v>4.7349598712129858E-3</v>
      </c>
      <c r="J29" s="74">
        <v>5.4195136218256387E-3</v>
      </c>
      <c r="K29" s="48">
        <v>6.3122950262124262E-3</v>
      </c>
      <c r="L29" s="74"/>
      <c r="M29" s="48"/>
      <c r="N29" s="74"/>
      <c r="O29" s="48"/>
      <c r="P29" s="74"/>
      <c r="Q29" s="48"/>
      <c r="R29" s="74"/>
      <c r="S29" s="100"/>
    </row>
    <row r="30" spans="1:19" x14ac:dyDescent="0.2">
      <c r="A30" s="59">
        <v>27</v>
      </c>
      <c r="B30" s="43">
        <v>2.0114251892974491E-3</v>
      </c>
      <c r="C30" s="44">
        <v>2.6580739012703044E-3</v>
      </c>
      <c r="D30" s="38">
        <v>4.0128455777480865E-3</v>
      </c>
      <c r="E30" s="37">
        <v>2.7005476910819748E-3</v>
      </c>
      <c r="F30" s="38">
        <v>2.0280270527695985E-3</v>
      </c>
      <c r="G30" s="48">
        <v>3.3939321797169897E-3</v>
      </c>
      <c r="H30" s="38">
        <v>4.2321805765250606E-3</v>
      </c>
      <c r="I30" s="48">
        <v>5.4082758368609483E-3</v>
      </c>
      <c r="J30" s="74">
        <v>5.5790862455617936E-3</v>
      </c>
      <c r="K30" s="48"/>
      <c r="L30" s="74"/>
      <c r="M30" s="48"/>
      <c r="N30" s="74"/>
      <c r="O30" s="48"/>
      <c r="P30" s="74"/>
      <c r="Q30" s="48"/>
      <c r="R30" s="74"/>
      <c r="S30" s="100"/>
    </row>
    <row r="31" spans="1:19" x14ac:dyDescent="0.2">
      <c r="A31" s="59">
        <v>28</v>
      </c>
      <c r="B31" s="43">
        <v>2.009241588979679E-3</v>
      </c>
      <c r="C31" s="44">
        <v>3.076629426488591E-3</v>
      </c>
      <c r="D31" s="43">
        <v>3.4256137085212123E-3</v>
      </c>
      <c r="E31" s="44">
        <v>3.0231569462745109E-3</v>
      </c>
      <c r="F31" s="43">
        <v>1.6895884359987149E-3</v>
      </c>
      <c r="G31" s="51">
        <v>3.4375311579027627E-3</v>
      </c>
      <c r="H31" s="38">
        <v>4.5560376129959801E-3</v>
      </c>
      <c r="I31" s="51">
        <v>5.6396337682304599E-3</v>
      </c>
      <c r="J31" s="74">
        <v>6.0794780755767993E-3</v>
      </c>
      <c r="K31" s="51"/>
      <c r="L31" s="74"/>
      <c r="M31" s="51"/>
      <c r="N31" s="74"/>
      <c r="O31" s="51"/>
      <c r="P31" s="74"/>
      <c r="Q31" s="51"/>
      <c r="R31" s="74"/>
      <c r="S31" s="100"/>
    </row>
    <row r="32" spans="1:19" x14ac:dyDescent="0.2">
      <c r="A32" s="59">
        <v>29</v>
      </c>
      <c r="B32" s="43">
        <v>2.2775333103992011E-3</v>
      </c>
      <c r="C32" s="44">
        <v>3.3395136021393199E-3</v>
      </c>
      <c r="D32" s="43">
        <v>3.2755647287787937E-3</v>
      </c>
      <c r="E32" s="44">
        <v>4.1151485054083514E-3</v>
      </c>
      <c r="F32" s="43">
        <v>1.9502680964208186E-3</v>
      </c>
      <c r="G32" s="51">
        <v>3.9292538707575127E-3</v>
      </c>
      <c r="H32" s="38">
        <v>3.8953234584445987E-3</v>
      </c>
      <c r="I32" s="51">
        <v>5.4611858184385144E-3</v>
      </c>
      <c r="J32" s="74">
        <v>6.5240834660740543E-3</v>
      </c>
      <c r="K32" s="51"/>
      <c r="L32" s="74"/>
      <c r="M32" s="51"/>
      <c r="N32" s="74"/>
      <c r="O32" s="51"/>
      <c r="P32" s="74"/>
      <c r="Q32" s="51"/>
      <c r="R32" s="74"/>
      <c r="S32" s="100"/>
    </row>
    <row r="33" spans="1:19" x14ac:dyDescent="0.2">
      <c r="A33" s="59">
        <v>30</v>
      </c>
      <c r="B33" s="43">
        <v>2.2583596797276268E-3</v>
      </c>
      <c r="C33" s="44">
        <v>3.2998005105585137E-3</v>
      </c>
      <c r="D33" s="43">
        <v>3.3088685301851705E-3</v>
      </c>
      <c r="E33" s="44">
        <v>4.428341558527533E-3</v>
      </c>
      <c r="F33" s="43">
        <v>1.7393812923864173E-3</v>
      </c>
      <c r="G33" s="51">
        <v>3.9505102151833112E-3</v>
      </c>
      <c r="H33" s="38">
        <v>4.9050179336897386E-3</v>
      </c>
      <c r="I33" s="51">
        <v>5.1840443420309327E-3</v>
      </c>
      <c r="J33" s="74"/>
      <c r="K33" s="51"/>
      <c r="L33" s="74"/>
      <c r="M33" s="51"/>
      <c r="N33" s="74"/>
      <c r="O33" s="51"/>
      <c r="P33" s="74"/>
      <c r="Q33" s="51"/>
      <c r="R33" s="74"/>
      <c r="S33" s="100"/>
    </row>
    <row r="34" spans="1:19" x14ac:dyDescent="0.2">
      <c r="A34" s="59">
        <v>31</v>
      </c>
      <c r="B34" s="43">
        <v>2.4850141696134533E-3</v>
      </c>
      <c r="C34" s="44">
        <v>3.3259415256904914E-3</v>
      </c>
      <c r="D34" s="43">
        <v>3.4134768603277647E-3</v>
      </c>
      <c r="E34" s="44">
        <v>3.8888534954319995E-3</v>
      </c>
      <c r="F34" s="43">
        <v>1.9008081800025965E-3</v>
      </c>
      <c r="G34" s="51">
        <v>3.622716539784872E-3</v>
      </c>
      <c r="H34" s="38">
        <v>5.283527363662022E-3</v>
      </c>
      <c r="I34" s="51">
        <v>5.553329895306088E-3</v>
      </c>
      <c r="J34" s="74"/>
      <c r="K34" s="51"/>
      <c r="L34" s="74"/>
      <c r="M34" s="51"/>
      <c r="N34" s="74"/>
      <c r="O34" s="51"/>
      <c r="P34" s="74"/>
      <c r="Q34" s="51"/>
      <c r="R34" s="74"/>
      <c r="S34" s="100"/>
    </row>
    <row r="35" spans="1:19" x14ac:dyDescent="0.2">
      <c r="A35" s="59">
        <v>32</v>
      </c>
      <c r="B35" s="43">
        <v>2.1769327358264925E-3</v>
      </c>
      <c r="C35" s="44">
        <v>3.6349495583238309E-3</v>
      </c>
      <c r="D35" s="43">
        <v>4.1570228225569069E-3</v>
      </c>
      <c r="E35" s="44">
        <v>4.865898376345908E-3</v>
      </c>
      <c r="F35" s="43">
        <v>2.2035156206707471E-3</v>
      </c>
      <c r="G35" s="51">
        <v>3.0774564116417542E-3</v>
      </c>
      <c r="H35" s="38">
        <v>5.0380761298717642E-3</v>
      </c>
      <c r="I35" s="51">
        <v>6.5906293071652305E-3</v>
      </c>
      <c r="J35" s="74"/>
      <c r="K35" s="51"/>
      <c r="L35" s="74"/>
      <c r="M35" s="51"/>
      <c r="N35" s="74"/>
      <c r="O35" s="51"/>
      <c r="P35" s="74"/>
      <c r="Q35" s="51"/>
      <c r="R35" s="74"/>
      <c r="S35" s="100"/>
    </row>
    <row r="36" spans="1:19" x14ac:dyDescent="0.2">
      <c r="A36" s="59">
        <v>33</v>
      </c>
      <c r="B36" s="43">
        <v>2.8124587301820029E-3</v>
      </c>
      <c r="C36" s="44">
        <v>4.7329388764720823E-3</v>
      </c>
      <c r="D36" s="43">
        <v>4.2116381823874829E-3</v>
      </c>
      <c r="E36" s="44">
        <v>5.7524135834139982E-3</v>
      </c>
      <c r="F36" s="43">
        <v>2.2393583029244927E-3</v>
      </c>
      <c r="G36" s="51">
        <v>3.6229830134037709E-3</v>
      </c>
      <c r="H36" s="38">
        <v>5.1700456813970862E-3</v>
      </c>
      <c r="I36" s="51"/>
      <c r="J36" s="74"/>
      <c r="K36" s="51"/>
      <c r="L36" s="74"/>
      <c r="M36" s="51"/>
      <c r="N36" s="74"/>
      <c r="O36" s="51"/>
      <c r="P36" s="74"/>
      <c r="Q36" s="51"/>
      <c r="R36" s="74"/>
      <c r="S36" s="100"/>
    </row>
    <row r="37" spans="1:19" x14ac:dyDescent="0.2">
      <c r="A37" s="59">
        <v>34</v>
      </c>
      <c r="B37" s="43">
        <v>3.7817364444150533E-3</v>
      </c>
      <c r="C37" s="44">
        <v>4.8547388041075001E-3</v>
      </c>
      <c r="D37" s="43">
        <v>4.4274917278504132E-3</v>
      </c>
      <c r="E37" s="44">
        <v>4.2692737324034336E-3</v>
      </c>
      <c r="F37" s="43">
        <v>2.0273552846379558E-3</v>
      </c>
      <c r="G37" s="51">
        <v>3.4261413090354033E-3</v>
      </c>
      <c r="H37" s="38">
        <v>5.9352542901125642E-3</v>
      </c>
      <c r="I37" s="51"/>
      <c r="J37" s="74"/>
      <c r="K37" s="51"/>
      <c r="L37" s="74"/>
      <c r="M37" s="51"/>
      <c r="N37" s="74"/>
      <c r="O37" s="51"/>
      <c r="P37" s="74"/>
      <c r="Q37" s="51"/>
      <c r="R37" s="74"/>
      <c r="S37" s="100"/>
    </row>
    <row r="38" spans="1:19" x14ac:dyDescent="0.2">
      <c r="A38" s="59">
        <v>35</v>
      </c>
      <c r="B38" s="43">
        <v>3.4058341419830572E-3</v>
      </c>
      <c r="C38" s="44">
        <v>2.911796953612582E-3</v>
      </c>
      <c r="D38" s="43">
        <v>4.9809211634498449E-3</v>
      </c>
      <c r="E38" s="44">
        <v>4.5476421666583132E-3</v>
      </c>
      <c r="F38" s="43">
        <v>2.1491821479061443E-3</v>
      </c>
      <c r="G38" s="51">
        <v>3.22157916349383E-3</v>
      </c>
      <c r="H38" s="38">
        <v>6.1076871934620412E-3</v>
      </c>
      <c r="I38" s="51"/>
      <c r="J38" s="74"/>
      <c r="K38" s="51"/>
      <c r="L38" s="74"/>
      <c r="M38" s="51"/>
      <c r="N38" s="74"/>
      <c r="O38" s="51"/>
      <c r="P38" s="74"/>
      <c r="Q38" s="51"/>
      <c r="R38" s="74"/>
      <c r="S38" s="100"/>
    </row>
    <row r="39" spans="1:19" x14ac:dyDescent="0.2">
      <c r="A39" s="59">
        <v>36</v>
      </c>
      <c r="B39" s="43">
        <v>3.033959764578396E-3</v>
      </c>
      <c r="C39" s="44">
        <v>3.3692442547185709E-3</v>
      </c>
      <c r="D39" s="43">
        <v>5.0326850183905151E-3</v>
      </c>
      <c r="E39" s="44">
        <v>4.0750392785772298E-3</v>
      </c>
      <c r="F39" s="43">
        <v>2.2850638474531271E-3</v>
      </c>
      <c r="G39" s="51">
        <v>3.7204127565097769E-3</v>
      </c>
      <c r="H39" s="38"/>
      <c r="I39" s="51"/>
      <c r="J39" s="74"/>
      <c r="K39" s="51"/>
      <c r="L39" s="74"/>
      <c r="M39" s="51"/>
      <c r="N39" s="74"/>
      <c r="O39" s="51"/>
      <c r="P39" s="74"/>
      <c r="Q39" s="51"/>
      <c r="R39" s="74"/>
      <c r="S39" s="100"/>
    </row>
    <row r="40" spans="1:19" x14ac:dyDescent="0.2">
      <c r="A40" s="59">
        <v>37</v>
      </c>
      <c r="B40" s="43">
        <v>3.3773140725560221E-3</v>
      </c>
      <c r="C40" s="44">
        <v>4.7015425739202971E-3</v>
      </c>
      <c r="D40" s="43">
        <v>4.3979334624430636E-3</v>
      </c>
      <c r="E40" s="44">
        <v>3.9750821853784118E-3</v>
      </c>
      <c r="F40" s="43">
        <v>2.4319854000614156E-3</v>
      </c>
      <c r="G40" s="51">
        <v>4.8326090189496655E-3</v>
      </c>
      <c r="H40" s="38"/>
      <c r="I40" s="51"/>
      <c r="J40" s="74"/>
      <c r="K40" s="51"/>
      <c r="L40" s="74"/>
      <c r="M40" s="51"/>
      <c r="N40" s="74"/>
      <c r="O40" s="51"/>
      <c r="P40" s="74"/>
      <c r="Q40" s="51"/>
      <c r="R40" s="74"/>
      <c r="S40" s="100"/>
    </row>
    <row r="41" spans="1:19" x14ac:dyDescent="0.2">
      <c r="A41" s="59">
        <v>38</v>
      </c>
      <c r="B41" s="43">
        <v>3.5771908360976326E-3</v>
      </c>
      <c r="C41" s="44">
        <v>3.8864524830566956E-3</v>
      </c>
      <c r="D41" s="43">
        <v>4.6787303788777814E-3</v>
      </c>
      <c r="E41" s="44">
        <v>4.6259793816894913E-3</v>
      </c>
      <c r="F41" s="43">
        <v>3.051144643173854E-3</v>
      </c>
      <c r="G41" s="51">
        <v>4.4365569295727967E-3</v>
      </c>
      <c r="H41" s="38"/>
      <c r="I41" s="51"/>
      <c r="J41" s="74"/>
      <c r="K41" s="51"/>
      <c r="L41" s="74"/>
      <c r="M41" s="51"/>
      <c r="N41" s="74"/>
      <c r="O41" s="51"/>
      <c r="P41" s="74"/>
      <c r="Q41" s="51"/>
      <c r="R41" s="74"/>
      <c r="S41" s="100"/>
    </row>
    <row r="42" spans="1:19" x14ac:dyDescent="0.2">
      <c r="A42" s="59">
        <v>39</v>
      </c>
      <c r="B42" s="43">
        <v>2.4704849698218784E-3</v>
      </c>
      <c r="C42" s="44">
        <v>5.5987329654912567E-3</v>
      </c>
      <c r="D42" s="43">
        <v>4.6516910953417574E-3</v>
      </c>
      <c r="E42" s="44">
        <v>4.7546182159339933E-3</v>
      </c>
      <c r="F42" s="43">
        <v>2.8592904784421488E-3</v>
      </c>
      <c r="G42" s="51">
        <v>4.0815627697246551E-3</v>
      </c>
      <c r="H42" s="38"/>
      <c r="I42" s="51"/>
      <c r="J42" s="74"/>
      <c r="K42" s="51"/>
      <c r="L42" s="74"/>
      <c r="M42" s="51"/>
      <c r="N42" s="74"/>
      <c r="O42" s="51"/>
      <c r="P42" s="74"/>
      <c r="Q42" s="51"/>
      <c r="R42" s="74"/>
      <c r="S42" s="100"/>
    </row>
    <row r="43" spans="1:19" x14ac:dyDescent="0.2">
      <c r="A43" s="59">
        <v>40</v>
      </c>
      <c r="B43" s="43">
        <v>2.7802473102634382E-3</v>
      </c>
      <c r="C43" s="44">
        <v>5.2759273094274703E-3</v>
      </c>
      <c r="D43" s="43">
        <v>4.7715122028672069E-3</v>
      </c>
      <c r="E43" s="44">
        <v>4.525248355598698E-3</v>
      </c>
      <c r="F43" s="43">
        <v>3.3703556839691329E-3</v>
      </c>
      <c r="G43" s="51">
        <v>4.114689904405615E-3</v>
      </c>
      <c r="H43" s="38"/>
      <c r="I43" s="51"/>
      <c r="J43" s="74"/>
      <c r="K43" s="51"/>
      <c r="L43" s="74"/>
      <c r="M43" s="51"/>
      <c r="N43" s="74"/>
      <c r="O43" s="51"/>
      <c r="P43" s="74"/>
      <c r="Q43" s="51"/>
      <c r="R43" s="74"/>
      <c r="S43" s="100"/>
    </row>
    <row r="44" spans="1:19" x14ac:dyDescent="0.2">
      <c r="A44" s="59">
        <v>41</v>
      </c>
      <c r="B44" s="43">
        <v>2.7934267728815364E-3</v>
      </c>
      <c r="C44" s="44">
        <v>4.7892294610779882E-3</v>
      </c>
      <c r="D44" s="43">
        <v>3.4943985728855156E-3</v>
      </c>
      <c r="E44" s="44">
        <v>4.9153153620848248E-3</v>
      </c>
      <c r="F44" s="43">
        <v>2.4776458250485999E-3</v>
      </c>
      <c r="G44" s="51">
        <v>4.3618354702919908E-3</v>
      </c>
      <c r="H44" s="38"/>
      <c r="I44" s="51"/>
      <c r="J44" s="74"/>
      <c r="K44" s="51"/>
      <c r="L44" s="74"/>
      <c r="M44" s="51"/>
      <c r="N44" s="74"/>
      <c r="O44" s="51"/>
      <c r="P44" s="74"/>
      <c r="Q44" s="51"/>
      <c r="R44" s="74"/>
      <c r="S44" s="100"/>
    </row>
    <row r="45" spans="1:19" x14ac:dyDescent="0.2">
      <c r="A45" s="59">
        <v>42</v>
      </c>
      <c r="B45" s="43">
        <v>4.3135292294425335E-3</v>
      </c>
      <c r="C45" s="44">
        <v>5.3043282210472635E-3</v>
      </c>
      <c r="D45" s="43">
        <v>4.4515945704308689E-3</v>
      </c>
      <c r="E45" s="44">
        <v>5.4901950811379581E-3</v>
      </c>
      <c r="F45" s="43">
        <v>2.10392462275139E-3</v>
      </c>
      <c r="G45" s="51"/>
      <c r="H45" s="38"/>
      <c r="I45" s="51"/>
      <c r="J45" s="74"/>
      <c r="K45" s="51"/>
      <c r="L45" s="74"/>
      <c r="M45" s="51"/>
      <c r="N45" s="74"/>
      <c r="O45" s="51"/>
      <c r="P45" s="74"/>
      <c r="Q45" s="51"/>
      <c r="R45" s="74"/>
      <c r="S45" s="100"/>
    </row>
    <row r="46" spans="1:19" x14ac:dyDescent="0.2">
      <c r="A46" s="59">
        <v>43</v>
      </c>
      <c r="B46" s="43">
        <v>4.0303728961224149E-3</v>
      </c>
      <c r="C46" s="44">
        <v>5.6945113618787433E-3</v>
      </c>
      <c r="D46" s="43">
        <v>4.6158924979465728E-3</v>
      </c>
      <c r="E46" s="44">
        <v>4.9750919693515019E-3</v>
      </c>
      <c r="F46" s="43">
        <v>3.0399292321027513E-3</v>
      </c>
      <c r="G46" s="51"/>
      <c r="H46" s="38"/>
      <c r="I46" s="51"/>
      <c r="J46" s="74"/>
      <c r="K46" s="51"/>
      <c r="L46" s="74"/>
      <c r="M46" s="51"/>
      <c r="N46" s="74"/>
      <c r="O46" s="51"/>
      <c r="P46" s="74"/>
      <c r="Q46" s="51"/>
      <c r="R46" s="74"/>
      <c r="S46" s="100"/>
    </row>
    <row r="47" spans="1:19" x14ac:dyDescent="0.2">
      <c r="A47" s="59">
        <v>44</v>
      </c>
      <c r="B47" s="43">
        <v>4.1774601271320905E-3</v>
      </c>
      <c r="C47" s="44">
        <v>6.1880118970826454E-3</v>
      </c>
      <c r="D47" s="43">
        <v>5.9158978994450981E-3</v>
      </c>
      <c r="E47" s="44">
        <v>5.2540237202854338E-3</v>
      </c>
      <c r="F47" s="43"/>
      <c r="G47" s="51"/>
      <c r="H47" s="38"/>
      <c r="I47" s="51"/>
      <c r="J47" s="74"/>
      <c r="K47" s="51"/>
      <c r="L47" s="74"/>
      <c r="M47" s="51"/>
      <c r="N47" s="74"/>
      <c r="O47" s="51"/>
      <c r="P47" s="74"/>
      <c r="Q47" s="51"/>
      <c r="R47" s="74"/>
      <c r="S47" s="100"/>
    </row>
    <row r="48" spans="1:19" x14ac:dyDescent="0.2">
      <c r="A48" s="59">
        <v>45</v>
      </c>
      <c r="B48" s="43">
        <v>4.4510624947941141E-3</v>
      </c>
      <c r="C48" s="44">
        <v>5.0169746647520889E-3</v>
      </c>
      <c r="D48" s="43">
        <v>5.0864495906793421E-3</v>
      </c>
      <c r="E48" s="44">
        <v>5.9450060826891004E-3</v>
      </c>
      <c r="F48" s="43"/>
      <c r="G48" s="51"/>
      <c r="H48" s="38"/>
      <c r="I48" s="51"/>
      <c r="J48" s="74"/>
      <c r="K48" s="51"/>
      <c r="L48" s="74"/>
      <c r="M48" s="51"/>
      <c r="N48" s="74"/>
      <c r="O48" s="51"/>
      <c r="P48" s="74"/>
      <c r="Q48" s="51"/>
      <c r="R48" s="74"/>
      <c r="S48" s="100"/>
    </row>
    <row r="49" spans="1:19" x14ac:dyDescent="0.2">
      <c r="A49" s="59">
        <v>46</v>
      </c>
      <c r="B49" s="43">
        <v>3.6558648863090214E-3</v>
      </c>
      <c r="C49" s="44">
        <v>4.9275858631953858E-3</v>
      </c>
      <c r="D49" s="43">
        <v>4.0588240873383162E-3</v>
      </c>
      <c r="E49" s="44">
        <v>6.4071032492563325E-3</v>
      </c>
      <c r="F49" s="43"/>
      <c r="G49" s="51"/>
      <c r="H49" s="38"/>
      <c r="I49" s="51"/>
      <c r="J49" s="74"/>
      <c r="K49" s="51"/>
      <c r="L49" s="74"/>
      <c r="M49" s="51"/>
      <c r="N49" s="74"/>
      <c r="O49" s="51"/>
      <c r="P49" s="74"/>
      <c r="Q49" s="51"/>
      <c r="R49" s="74"/>
      <c r="S49" s="100"/>
    </row>
    <row r="50" spans="1:19" x14ac:dyDescent="0.2">
      <c r="A50" s="59">
        <v>47</v>
      </c>
      <c r="B50" s="43">
        <v>5.2477378857016393E-3</v>
      </c>
      <c r="C50" s="44">
        <v>3.1207868494992348E-3</v>
      </c>
      <c r="D50" s="43">
        <v>5.7922425654466196E-3</v>
      </c>
      <c r="E50" s="44"/>
      <c r="F50" s="43"/>
      <c r="G50" s="51"/>
      <c r="H50" s="38"/>
      <c r="I50" s="51"/>
      <c r="J50" s="74"/>
      <c r="K50" s="51"/>
      <c r="L50" s="74"/>
      <c r="M50" s="51"/>
      <c r="N50" s="74"/>
      <c r="O50" s="51"/>
      <c r="P50" s="74"/>
      <c r="Q50" s="51"/>
      <c r="R50" s="74"/>
      <c r="S50" s="100"/>
    </row>
    <row r="51" spans="1:19" x14ac:dyDescent="0.2">
      <c r="A51" s="59">
        <v>48</v>
      </c>
      <c r="B51" s="43">
        <v>6.7012795644885012E-3</v>
      </c>
      <c r="C51" s="44">
        <v>4.6589442619539905E-3</v>
      </c>
      <c r="D51" s="43"/>
      <c r="E51" s="44"/>
      <c r="F51" s="43"/>
      <c r="G51" s="51"/>
      <c r="H51" s="38"/>
      <c r="I51" s="51"/>
      <c r="J51" s="74"/>
      <c r="K51" s="51"/>
      <c r="L51" s="74"/>
      <c r="M51" s="51"/>
      <c r="N51" s="74"/>
      <c r="O51" s="51"/>
      <c r="P51" s="74"/>
      <c r="Q51" s="51"/>
      <c r="R51" s="74"/>
      <c r="S51" s="100"/>
    </row>
    <row r="52" spans="1:19" x14ac:dyDescent="0.2">
      <c r="A52" s="59">
        <v>49</v>
      </c>
      <c r="B52" s="43">
        <v>4.8609459505340909E-3</v>
      </c>
      <c r="C52" s="44"/>
      <c r="D52" s="43"/>
      <c r="E52" s="44"/>
      <c r="F52" s="43"/>
      <c r="G52" s="51"/>
      <c r="H52" s="38"/>
      <c r="I52" s="51"/>
      <c r="J52" s="74"/>
      <c r="K52" s="51"/>
      <c r="L52" s="74"/>
      <c r="M52" s="51"/>
      <c r="N52" s="74"/>
      <c r="O52" s="51"/>
      <c r="P52" s="74"/>
      <c r="Q52" s="51"/>
      <c r="R52" s="74"/>
      <c r="S52" s="100"/>
    </row>
    <row r="53" spans="1:19" x14ac:dyDescent="0.2">
      <c r="A53" s="59">
        <v>50</v>
      </c>
      <c r="B53" s="43"/>
      <c r="C53" s="44"/>
      <c r="D53" s="43"/>
      <c r="E53" s="44"/>
      <c r="F53" s="43"/>
      <c r="G53" s="51"/>
      <c r="H53" s="38"/>
      <c r="I53" s="51"/>
      <c r="J53" s="74"/>
      <c r="K53" s="51"/>
      <c r="L53" s="74"/>
      <c r="M53" s="51"/>
      <c r="N53" s="74"/>
      <c r="O53" s="51"/>
      <c r="P53" s="74"/>
      <c r="Q53" s="51"/>
      <c r="R53" s="74"/>
      <c r="S53" s="100"/>
    </row>
    <row r="54" spans="1:19" x14ac:dyDescent="0.2">
      <c r="A54" s="59">
        <v>51</v>
      </c>
      <c r="B54" s="43"/>
      <c r="C54" s="44"/>
      <c r="D54" s="43"/>
      <c r="E54" s="44"/>
      <c r="F54" s="43"/>
      <c r="G54" s="51"/>
      <c r="H54" s="38"/>
      <c r="I54" s="51"/>
      <c r="J54" s="74"/>
      <c r="K54" s="51"/>
      <c r="L54" s="74"/>
      <c r="M54" s="51"/>
      <c r="N54" s="74"/>
      <c r="O54" s="51"/>
      <c r="P54" s="74"/>
      <c r="Q54" s="51"/>
      <c r="R54" s="74"/>
      <c r="S54" s="100"/>
    </row>
    <row r="55" spans="1:19" ht="13.5" thickBot="1" x14ac:dyDescent="0.25">
      <c r="A55" s="60">
        <v>52</v>
      </c>
      <c r="B55" s="64"/>
      <c r="C55" s="63"/>
      <c r="D55" s="64"/>
      <c r="E55" s="63"/>
      <c r="F55" s="64"/>
      <c r="G55" s="66"/>
      <c r="H55" s="61"/>
      <c r="I55" s="66"/>
      <c r="J55" s="75"/>
      <c r="K55" s="66"/>
      <c r="L55" s="75"/>
      <c r="M55" s="66"/>
      <c r="N55" s="75"/>
      <c r="O55" s="66"/>
      <c r="P55" s="75"/>
      <c r="Q55" s="66"/>
      <c r="R55" s="75"/>
      <c r="S55" s="101"/>
    </row>
    <row r="56" spans="1:19" ht="47.25" customHeight="1" x14ac:dyDescent="0.2">
      <c r="A56" s="106" t="s">
        <v>16</v>
      </c>
      <c r="B56" s="106"/>
      <c r="C56" s="106"/>
      <c r="D56" s="106"/>
      <c r="E56" s="106"/>
      <c r="F56" s="106"/>
      <c r="G56" s="106"/>
      <c r="H56" s="106"/>
      <c r="I56" s="106"/>
      <c r="J56" s="106"/>
      <c r="K56" s="107"/>
      <c r="L56" s="107"/>
      <c r="M56" s="107"/>
      <c r="N56" s="107"/>
      <c r="O56" s="95"/>
      <c r="P56" s="95"/>
      <c r="Q56" s="95"/>
    </row>
  </sheetData>
  <mergeCells count="2">
    <mergeCell ref="A56:N56"/>
    <mergeCell ref="A1:S2"/>
  </mergeCells>
  <phoneticPr fontId="0" type="noConversion"/>
  <pageMargins left="0.7" right="0.7" top="0.75" bottom="0.75" header="0.3" footer="0.3"/>
  <pageSetup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7"/>
  <sheetViews>
    <sheetView showGridLines="0" zoomScaleNormal="100" workbookViewId="0">
      <selection activeCell="J60" sqref="J60"/>
    </sheetView>
  </sheetViews>
  <sheetFormatPr defaultColWidth="9.140625" defaultRowHeight="12.75" x14ac:dyDescent="0.2"/>
  <cols>
    <col min="1" max="1" width="12.140625" style="90" bestFit="1" customWidth="1"/>
    <col min="2" max="13" width="10.85546875" style="46" customWidth="1"/>
    <col min="14" max="16" width="10.85546875" customWidth="1"/>
    <col min="17" max="17" width="10.85546875" style="41" customWidth="1"/>
    <col min="18" max="18" width="10.85546875" style="46" customWidth="1"/>
    <col min="19" max="19" width="10.85546875" style="41" customWidth="1"/>
    <col min="20" max="16384" width="9.140625" style="41"/>
  </cols>
  <sheetData>
    <row r="1" spans="1:19" s="80" customFormat="1" ht="12.75" customHeight="1" x14ac:dyDescent="0.2">
      <c r="A1" s="108" t="s">
        <v>17</v>
      </c>
      <c r="B1" s="109"/>
      <c r="C1" s="109"/>
      <c r="D1" s="109"/>
      <c r="E1" s="109"/>
      <c r="F1" s="109"/>
      <c r="G1" s="109"/>
      <c r="H1" s="109"/>
      <c r="I1" s="109"/>
      <c r="J1" s="109"/>
      <c r="K1" s="109"/>
      <c r="L1" s="109"/>
      <c r="M1" s="109"/>
      <c r="N1" s="109"/>
      <c r="O1" s="109"/>
      <c r="P1" s="109"/>
      <c r="Q1" s="109"/>
      <c r="R1" s="109"/>
      <c r="S1" s="109"/>
    </row>
    <row r="2" spans="1:19" ht="12.75" customHeight="1" x14ac:dyDescent="0.2">
      <c r="A2" s="110"/>
      <c r="B2" s="111"/>
      <c r="C2" s="111"/>
      <c r="D2" s="111"/>
      <c r="E2" s="111"/>
      <c r="F2" s="111"/>
      <c r="G2" s="111"/>
      <c r="H2" s="111"/>
      <c r="I2" s="111"/>
      <c r="J2" s="111"/>
      <c r="K2" s="111"/>
      <c r="L2" s="111"/>
      <c r="M2" s="111"/>
      <c r="N2" s="111"/>
      <c r="O2" s="111"/>
      <c r="P2" s="111"/>
      <c r="Q2" s="111"/>
      <c r="R2" s="111"/>
      <c r="S2" s="111"/>
    </row>
    <row r="3" spans="1:19" s="42" customFormat="1" ht="25.5" x14ac:dyDescent="0.2">
      <c r="A3" s="57" t="s">
        <v>1</v>
      </c>
      <c r="B3" s="97" t="s">
        <v>2</v>
      </c>
      <c r="C3" s="97" t="s">
        <v>3</v>
      </c>
      <c r="D3" s="97" t="s">
        <v>4</v>
      </c>
      <c r="E3" s="97" t="s">
        <v>5</v>
      </c>
      <c r="F3" s="97" t="s">
        <v>6</v>
      </c>
      <c r="G3" s="97" t="s">
        <v>7</v>
      </c>
      <c r="H3" s="97" t="s">
        <v>8</v>
      </c>
      <c r="I3" s="97" t="s">
        <v>9</v>
      </c>
      <c r="J3" s="97" t="s">
        <v>10</v>
      </c>
      <c r="K3" s="97" t="s">
        <v>11</v>
      </c>
      <c r="L3" s="97" t="s">
        <v>12</v>
      </c>
      <c r="M3" s="97" t="s">
        <v>13</v>
      </c>
      <c r="N3" s="97" t="s">
        <v>14</v>
      </c>
      <c r="O3" s="97" t="s">
        <v>15</v>
      </c>
      <c r="P3" s="97" t="s">
        <v>63</v>
      </c>
      <c r="Q3" s="97" t="s">
        <v>64</v>
      </c>
      <c r="R3" s="97" t="s">
        <v>65</v>
      </c>
      <c r="S3" s="58" t="s">
        <v>66</v>
      </c>
    </row>
    <row r="4" spans="1:19" x14ac:dyDescent="0.2">
      <c r="A4" s="59">
        <v>1</v>
      </c>
      <c r="B4" s="38">
        <v>2.6367922967749148E-5</v>
      </c>
      <c r="C4" s="37">
        <v>1.3336534695857841E-4</v>
      </c>
      <c r="D4" s="38">
        <v>1.3640416984574298E-4</v>
      </c>
      <c r="E4" s="37">
        <v>7.9126911686880924E-5</v>
      </c>
      <c r="F4" s="47">
        <v>3.9072885740921246E-7</v>
      </c>
      <c r="G4" s="48">
        <v>9.8624792527480467E-6</v>
      </c>
      <c r="H4" s="47">
        <v>6.2297832803009608E-5</v>
      </c>
      <c r="I4" s="48">
        <v>1.0961223475616844E-5</v>
      </c>
      <c r="J4" s="74">
        <v>3.0507372237387504E-5</v>
      </c>
      <c r="K4" s="48">
        <v>1.4397533141887901E-5</v>
      </c>
      <c r="L4" s="74">
        <v>3.7647372993376629E-6</v>
      </c>
      <c r="M4" s="48">
        <v>1.1418305801990182E-5</v>
      </c>
      <c r="N4" s="74">
        <v>2.8584819186204682E-5</v>
      </c>
      <c r="O4" s="48">
        <v>1.7439107098574531E-6</v>
      </c>
      <c r="P4" s="74">
        <v>9.5201561260928621E-6</v>
      </c>
      <c r="Q4" s="48">
        <v>4.1643554116360097E-5</v>
      </c>
      <c r="R4" s="74">
        <v>3.9276128665060961E-5</v>
      </c>
      <c r="S4" s="100">
        <v>5.817619917674093E-5</v>
      </c>
    </row>
    <row r="5" spans="1:19" x14ac:dyDescent="0.2">
      <c r="A5" s="59">
        <v>2</v>
      </c>
      <c r="B5" s="38">
        <v>1.9332452181366249E-4</v>
      </c>
      <c r="C5" s="37">
        <v>3.5610302998542471E-4</v>
      </c>
      <c r="D5" s="38">
        <v>3.0092134424748848E-4</v>
      </c>
      <c r="E5" s="37">
        <v>4.6624988702219437E-4</v>
      </c>
      <c r="F5" s="47">
        <v>4.8387158389613528E-5</v>
      </c>
      <c r="G5" s="48">
        <v>6.0138471084155387E-5</v>
      </c>
      <c r="H5" s="47">
        <v>2.2994471985442896E-4</v>
      </c>
      <c r="I5" s="48">
        <v>1.7153949572250769E-5</v>
      </c>
      <c r="J5" s="74">
        <v>1.0482505677219357E-4</v>
      </c>
      <c r="K5" s="48">
        <v>4.333514206713331E-5</v>
      </c>
      <c r="L5" s="74">
        <v>1.0009348542457576E-4</v>
      </c>
      <c r="M5" s="48">
        <v>9.6853112147831822E-5</v>
      </c>
      <c r="N5" s="74">
        <v>4.5011193104507685E-5</v>
      </c>
      <c r="O5" s="48">
        <v>1.0673154411674235E-5</v>
      </c>
      <c r="P5" s="74">
        <v>6.8498362192518403E-5</v>
      </c>
      <c r="Q5" s="48">
        <v>8.3681002053433379E-5</v>
      </c>
      <c r="R5" s="74">
        <v>9.9256846383370941E-5</v>
      </c>
      <c r="S5" s="100">
        <v>1.2647675201990448E-4</v>
      </c>
    </row>
    <row r="6" spans="1:19" x14ac:dyDescent="0.2">
      <c r="A6" s="59">
        <v>3</v>
      </c>
      <c r="B6" s="38">
        <v>6.1855412926908003E-4</v>
      </c>
      <c r="C6" s="37">
        <v>5.4966210829304404E-4</v>
      </c>
      <c r="D6" s="38">
        <v>8.2490495568541937E-4</v>
      </c>
      <c r="E6" s="37">
        <v>1.3240623865316216E-3</v>
      </c>
      <c r="F6" s="47">
        <v>1.1076808102475012E-4</v>
      </c>
      <c r="G6" s="48">
        <v>1.7716336449003197E-4</v>
      </c>
      <c r="H6" s="47">
        <v>4.9931366915866764E-4</v>
      </c>
      <c r="I6" s="48">
        <v>5.8598469405490542E-5</v>
      </c>
      <c r="J6" s="74">
        <v>2.0642480468725013E-4</v>
      </c>
      <c r="K6" s="48">
        <v>3.2048182099446128E-4</v>
      </c>
      <c r="L6" s="74">
        <v>2.6814396381771312E-4</v>
      </c>
      <c r="M6" s="48">
        <v>3.866173711763927E-4</v>
      </c>
      <c r="N6" s="74">
        <v>1.5064198883347804E-4</v>
      </c>
      <c r="O6" s="48">
        <v>2.4277958540200361E-4</v>
      </c>
      <c r="P6" s="74">
        <v>1.4728614553708851E-4</v>
      </c>
      <c r="Q6" s="48">
        <v>3.7996585629706045E-4</v>
      </c>
      <c r="R6" s="74">
        <v>5.2243666602913986E-4</v>
      </c>
      <c r="S6" s="100"/>
    </row>
    <row r="7" spans="1:19" x14ac:dyDescent="0.2">
      <c r="A7" s="59">
        <v>4</v>
      </c>
      <c r="B7" s="38">
        <v>7.4305909760236154E-4</v>
      </c>
      <c r="C7" s="37">
        <v>1.1310230743685787E-3</v>
      </c>
      <c r="D7" s="38">
        <v>1.4069348177890156E-3</v>
      </c>
      <c r="E7" s="37">
        <v>1.7163478822373958E-3</v>
      </c>
      <c r="F7" s="47">
        <v>1.868213320199417E-4</v>
      </c>
      <c r="G7" s="48">
        <v>5.3383318841413667E-4</v>
      </c>
      <c r="H7" s="47">
        <v>7.1360588040364687E-4</v>
      </c>
      <c r="I7" s="48">
        <v>2.0772470278106019E-4</v>
      </c>
      <c r="J7" s="74">
        <v>4.9856365621652626E-4</v>
      </c>
      <c r="K7" s="48">
        <v>3.5928323374952517E-4</v>
      </c>
      <c r="L7" s="74">
        <v>2.5498932868084508E-4</v>
      </c>
      <c r="M7" s="48">
        <v>5.8221145229046085E-4</v>
      </c>
      <c r="N7" s="74">
        <v>4.3335991834081173E-4</v>
      </c>
      <c r="O7" s="48">
        <v>4.8820159180008296E-4</v>
      </c>
      <c r="P7" s="74">
        <v>2.2274858936819738E-4</v>
      </c>
      <c r="Q7" s="48">
        <v>6.3224256373744841E-4</v>
      </c>
      <c r="R7" s="74">
        <v>9.727973095237408E-4</v>
      </c>
      <c r="S7" s="100"/>
    </row>
    <row r="8" spans="1:19" x14ac:dyDescent="0.2">
      <c r="A8" s="59">
        <v>5</v>
      </c>
      <c r="B8" s="38">
        <v>1.2491623197468009E-3</v>
      </c>
      <c r="C8" s="37">
        <v>1.7082398335094315E-3</v>
      </c>
      <c r="D8" s="38">
        <v>1.8980535238723119E-3</v>
      </c>
      <c r="E8" s="37">
        <v>2.0958597880060739E-3</v>
      </c>
      <c r="F8" s="47">
        <v>6.3530422373534866E-4</v>
      </c>
      <c r="G8" s="48">
        <v>9.6794557123467762E-4</v>
      </c>
      <c r="H8" s="47">
        <v>8.2563514079786319E-4</v>
      </c>
      <c r="I8" s="48">
        <v>5.247893448984194E-4</v>
      </c>
      <c r="J8" s="74">
        <v>8.4507581212864052E-4</v>
      </c>
      <c r="K8" s="48">
        <v>6.1119310836044421E-4</v>
      </c>
      <c r="L8" s="74">
        <v>7.297638757005427E-4</v>
      </c>
      <c r="M8" s="48">
        <v>1.0868212399686901E-3</v>
      </c>
      <c r="N8" s="74">
        <v>7.549855990174421E-4</v>
      </c>
      <c r="O8" s="48">
        <v>8.1466726000775723E-4</v>
      </c>
      <c r="P8" s="74">
        <v>5.0639214518299858E-4</v>
      </c>
      <c r="Q8" s="48">
        <v>7.7941887474124627E-4</v>
      </c>
      <c r="R8" s="74">
        <v>1.4524785474169326E-3</v>
      </c>
      <c r="S8" s="100"/>
    </row>
    <row r="9" spans="1:19" x14ac:dyDescent="0.2">
      <c r="A9" s="59">
        <v>6</v>
      </c>
      <c r="B9" s="38">
        <v>1.6740996343117807E-3</v>
      </c>
      <c r="C9" s="37">
        <v>2.1394415996850037E-3</v>
      </c>
      <c r="D9" s="38">
        <v>3.0696781525367256E-3</v>
      </c>
      <c r="E9" s="37">
        <v>2.2141658197091085E-3</v>
      </c>
      <c r="F9" s="47">
        <v>9.5317877195970563E-4</v>
      </c>
      <c r="G9" s="48">
        <v>1.2707492720149163E-3</v>
      </c>
      <c r="H9" s="47">
        <v>9.7682420351151043E-4</v>
      </c>
      <c r="I9" s="48">
        <v>6.1900822053035222E-4</v>
      </c>
      <c r="J9" s="74">
        <v>1.1504281281907722E-3</v>
      </c>
      <c r="K9" s="48">
        <v>7.3897465989485273E-4</v>
      </c>
      <c r="L9" s="74">
        <v>9.2673787661619539E-4</v>
      </c>
      <c r="M9" s="48">
        <v>1.3276916974843721E-3</v>
      </c>
      <c r="N9" s="74">
        <v>1.0123829299747858E-3</v>
      </c>
      <c r="O9" s="48">
        <v>1.0996318112721651E-3</v>
      </c>
      <c r="P9" s="74">
        <v>7.0789988843896075E-4</v>
      </c>
      <c r="Q9" s="48">
        <v>1.0267180707600873E-3</v>
      </c>
      <c r="R9" s="74"/>
      <c r="S9" s="100"/>
    </row>
    <row r="10" spans="1:19" x14ac:dyDescent="0.2">
      <c r="A10" s="59">
        <v>7</v>
      </c>
      <c r="B10" s="38">
        <v>2.2235498218844034E-3</v>
      </c>
      <c r="C10" s="37">
        <v>3.0838067743321667E-3</v>
      </c>
      <c r="D10" s="38">
        <v>3.5825984077245219E-3</v>
      </c>
      <c r="E10" s="37">
        <v>2.483488334459538E-3</v>
      </c>
      <c r="F10" s="47">
        <v>1.0102262010364799E-3</v>
      </c>
      <c r="G10" s="48">
        <v>1.5661565020826417E-3</v>
      </c>
      <c r="H10" s="47">
        <v>1.0948521274379828E-3</v>
      </c>
      <c r="I10" s="48">
        <v>7.8755445227284796E-4</v>
      </c>
      <c r="J10" s="74">
        <v>1.0663564722783563E-3</v>
      </c>
      <c r="K10" s="48">
        <v>8.9663058826310016E-4</v>
      </c>
      <c r="L10" s="74">
        <v>1.2980790043273544E-3</v>
      </c>
      <c r="M10" s="48">
        <v>1.5141831551406782E-3</v>
      </c>
      <c r="N10" s="74">
        <v>1.3085437020935865E-3</v>
      </c>
      <c r="O10" s="48">
        <v>1.2523803149841323E-3</v>
      </c>
      <c r="P10" s="74">
        <v>9.4702288452602149E-4</v>
      </c>
      <c r="Q10" s="48">
        <v>1.3604940266064422E-3</v>
      </c>
      <c r="R10" s="74"/>
      <c r="S10" s="100"/>
    </row>
    <row r="11" spans="1:19" x14ac:dyDescent="0.2">
      <c r="A11" s="59">
        <v>8</v>
      </c>
      <c r="B11" s="38">
        <v>2.5708476949669432E-3</v>
      </c>
      <c r="C11" s="37">
        <v>3.2481277356917792E-3</v>
      </c>
      <c r="D11" s="38">
        <v>4.03599688938233E-3</v>
      </c>
      <c r="E11" s="37">
        <v>2.9879372928573828E-3</v>
      </c>
      <c r="F11" s="47">
        <v>1.370817672799091E-3</v>
      </c>
      <c r="G11" s="48">
        <v>1.6595295656510261E-3</v>
      </c>
      <c r="H11" s="47">
        <v>1.210802257823545E-3</v>
      </c>
      <c r="I11" s="48">
        <v>1.0225999820131118E-3</v>
      </c>
      <c r="J11" s="74">
        <v>1.0918679627022834E-3</v>
      </c>
      <c r="K11" s="48">
        <v>1.0439806929436564E-3</v>
      </c>
      <c r="L11" s="74">
        <v>1.3197310560247356E-3</v>
      </c>
      <c r="M11" s="48">
        <v>1.9158121698460047E-3</v>
      </c>
      <c r="N11" s="74">
        <v>1.7487730634159705E-3</v>
      </c>
      <c r="O11" s="48">
        <v>1.4947532809726884E-3</v>
      </c>
      <c r="P11" s="74">
        <v>1.2376666338828693E-3</v>
      </c>
      <c r="Q11" s="48">
        <v>1.8953179360864901E-3</v>
      </c>
      <c r="R11" s="74"/>
      <c r="S11" s="100"/>
    </row>
    <row r="12" spans="1:19" x14ac:dyDescent="0.2">
      <c r="A12" s="59">
        <v>9</v>
      </c>
      <c r="B12" s="38">
        <v>2.938645440700161E-3</v>
      </c>
      <c r="C12" s="37">
        <v>3.7291699928812955E-3</v>
      </c>
      <c r="D12" s="38">
        <v>4.199593019230125E-3</v>
      </c>
      <c r="E12" s="37">
        <v>3.784983403131974E-3</v>
      </c>
      <c r="F12" s="47">
        <v>1.4059223051004824E-3</v>
      </c>
      <c r="G12" s="48">
        <v>1.7313143825127312E-3</v>
      </c>
      <c r="H12" s="47">
        <v>1.2969650365441461E-3</v>
      </c>
      <c r="I12" s="48">
        <v>1.3242078696420999E-3</v>
      </c>
      <c r="J12" s="74">
        <v>1.2323893321676725E-3</v>
      </c>
      <c r="K12" s="48">
        <v>1.1872218837284281E-3</v>
      </c>
      <c r="L12" s="74">
        <v>1.8037410429409195E-3</v>
      </c>
      <c r="M12" s="48">
        <v>2.0244506551779715E-3</v>
      </c>
      <c r="N12" s="74">
        <v>1.9222092065112036E-3</v>
      </c>
      <c r="O12" s="48">
        <v>1.8658597036762367E-3</v>
      </c>
      <c r="P12" s="74">
        <v>1.5061087706685428E-3</v>
      </c>
      <c r="Q12" s="48">
        <v>2.1232074450019981E-3</v>
      </c>
      <c r="R12" s="74"/>
      <c r="S12" s="100"/>
    </row>
    <row r="13" spans="1:19" x14ac:dyDescent="0.2">
      <c r="A13" s="59">
        <v>10</v>
      </c>
      <c r="B13" s="38">
        <v>3.3998344741832253E-3</v>
      </c>
      <c r="C13" s="37">
        <v>4.1640441661403996E-3</v>
      </c>
      <c r="D13" s="38">
        <v>4.2008750948400626E-3</v>
      </c>
      <c r="E13" s="37">
        <v>4.4487814479529358E-3</v>
      </c>
      <c r="F13" s="47">
        <v>1.5054064158152955E-3</v>
      </c>
      <c r="G13" s="48">
        <v>1.7558203423813116E-3</v>
      </c>
      <c r="H13" s="47">
        <v>1.5013268634920091E-3</v>
      </c>
      <c r="I13" s="48">
        <v>1.418062666205545E-3</v>
      </c>
      <c r="J13" s="74">
        <v>1.2942745156532182E-3</v>
      </c>
      <c r="K13" s="48">
        <v>1.46383323171754E-3</v>
      </c>
      <c r="L13" s="74">
        <v>2.2177698838762856E-3</v>
      </c>
      <c r="M13" s="48">
        <v>2.2631805735862506E-3</v>
      </c>
      <c r="N13" s="74">
        <v>2.0913102726985177E-3</v>
      </c>
      <c r="O13" s="48">
        <v>2.0436523303794642E-3</v>
      </c>
      <c r="P13" s="74">
        <v>1.8726014140526923E-3</v>
      </c>
      <c r="Q13" s="48"/>
      <c r="R13" s="74"/>
      <c r="S13" s="100"/>
    </row>
    <row r="14" spans="1:19" x14ac:dyDescent="0.2">
      <c r="A14" s="59">
        <v>11</v>
      </c>
      <c r="B14" s="38">
        <v>3.9729025413109634E-3</v>
      </c>
      <c r="C14" s="37">
        <v>4.7588702799560003E-3</v>
      </c>
      <c r="D14" s="38">
        <v>4.4591202049314967E-3</v>
      </c>
      <c r="E14" s="37">
        <v>4.8182994329021159E-3</v>
      </c>
      <c r="F14" s="47">
        <v>1.5703568830535716E-3</v>
      </c>
      <c r="G14" s="48">
        <v>1.8175919524997682E-3</v>
      </c>
      <c r="H14" s="47">
        <v>1.7338910343697213E-3</v>
      </c>
      <c r="I14" s="48">
        <v>1.6548149021476759E-3</v>
      </c>
      <c r="J14" s="74">
        <v>1.5180084579219672E-3</v>
      </c>
      <c r="K14" s="48">
        <v>1.64315663821368E-3</v>
      </c>
      <c r="L14" s="74">
        <v>2.5773626976986555E-3</v>
      </c>
      <c r="M14" s="48">
        <v>2.322198742778715E-3</v>
      </c>
      <c r="N14" s="74">
        <v>2.2277700315128175E-3</v>
      </c>
      <c r="O14" s="48">
        <v>2.1610685361888658E-3</v>
      </c>
      <c r="P14" s="74">
        <v>2.1262317428043195E-3</v>
      </c>
      <c r="Q14" s="48"/>
      <c r="R14" s="74"/>
      <c r="S14" s="100"/>
    </row>
    <row r="15" spans="1:19" x14ac:dyDescent="0.2">
      <c r="A15" s="59">
        <v>12</v>
      </c>
      <c r="B15" s="38">
        <v>4.3636059176265785E-3</v>
      </c>
      <c r="C15" s="37">
        <v>5.5376910132372047E-3</v>
      </c>
      <c r="D15" s="38">
        <v>4.8061128435099272E-3</v>
      </c>
      <c r="E15" s="37">
        <v>4.9635664596451206E-3</v>
      </c>
      <c r="F15" s="47">
        <v>1.6425425211992208E-3</v>
      </c>
      <c r="G15" s="48">
        <v>1.8177474357338559E-3</v>
      </c>
      <c r="H15" s="47">
        <v>1.90428760764406E-3</v>
      </c>
      <c r="I15" s="48">
        <v>1.8301981860962104E-3</v>
      </c>
      <c r="J15" s="74">
        <v>1.6530795598669037E-3</v>
      </c>
      <c r="K15" s="48">
        <v>1.8692459821599114E-3</v>
      </c>
      <c r="L15" s="74">
        <v>2.6870751076653932E-3</v>
      </c>
      <c r="M15" s="48">
        <v>2.5149429385318794E-3</v>
      </c>
      <c r="N15" s="74">
        <v>2.4872178053644994E-3</v>
      </c>
      <c r="O15" s="48">
        <v>2.4820486117924597E-3</v>
      </c>
      <c r="P15" s="74"/>
      <c r="Q15" s="48"/>
      <c r="R15" s="74"/>
      <c r="S15" s="100"/>
    </row>
    <row r="16" spans="1:19" x14ac:dyDescent="0.2">
      <c r="A16" s="59">
        <v>13</v>
      </c>
      <c r="B16" s="38">
        <v>4.8999130715623018E-3</v>
      </c>
      <c r="C16" s="37">
        <v>6.1028822088514748E-3</v>
      </c>
      <c r="D16" s="38">
        <v>5.5221614139551014E-3</v>
      </c>
      <c r="E16" s="37">
        <v>4.7402488353538745E-3</v>
      </c>
      <c r="F16" s="47">
        <v>1.5938344739445383E-3</v>
      </c>
      <c r="G16" s="48">
        <v>1.8970915563277014E-3</v>
      </c>
      <c r="H16" s="47">
        <v>1.9019461731355008E-3</v>
      </c>
      <c r="I16" s="48">
        <v>1.8438626433876549E-3</v>
      </c>
      <c r="J16" s="74">
        <v>1.9911500327357279E-3</v>
      </c>
      <c r="K16" s="48">
        <v>1.8880014839710438E-3</v>
      </c>
      <c r="L16" s="74">
        <v>2.8562695061539627E-3</v>
      </c>
      <c r="M16" s="48">
        <v>2.6348929093582677E-3</v>
      </c>
      <c r="N16" s="74">
        <v>2.7004641512039904E-3</v>
      </c>
      <c r="O16" s="48">
        <v>2.9780162349631167E-3</v>
      </c>
      <c r="P16" s="74"/>
      <c r="Q16" s="48"/>
      <c r="R16" s="74"/>
      <c r="S16" s="100"/>
    </row>
    <row r="17" spans="1:19" x14ac:dyDescent="0.2">
      <c r="A17" s="59">
        <v>14</v>
      </c>
      <c r="B17" s="38">
        <v>5.3034105864743679E-3</v>
      </c>
      <c r="C17" s="37">
        <v>6.2341140526416417E-3</v>
      </c>
      <c r="D17" s="38">
        <v>6.0010957239329654E-3</v>
      </c>
      <c r="E17" s="37">
        <v>4.9170102096317524E-3</v>
      </c>
      <c r="F17" s="47">
        <v>1.7022190866117293E-3</v>
      </c>
      <c r="G17" s="48">
        <v>1.9512499870414602E-3</v>
      </c>
      <c r="H17" s="47">
        <v>2.0344513183063245E-3</v>
      </c>
      <c r="I17" s="48">
        <v>1.9565817677965115E-3</v>
      </c>
      <c r="J17" s="74">
        <v>2.1635306338505336E-3</v>
      </c>
      <c r="K17" s="48">
        <v>2.167769977904019E-3</v>
      </c>
      <c r="L17" s="74">
        <v>3.0073753479233972E-3</v>
      </c>
      <c r="M17" s="48">
        <v>2.8690885875446328E-3</v>
      </c>
      <c r="N17" s="74">
        <v>2.9364781266754095E-3</v>
      </c>
      <c r="O17" s="48">
        <v>3.2894171259517861E-3</v>
      </c>
      <c r="P17" s="74"/>
      <c r="Q17" s="48"/>
      <c r="R17" s="74"/>
      <c r="S17" s="100"/>
    </row>
    <row r="18" spans="1:19" x14ac:dyDescent="0.2">
      <c r="A18" s="59">
        <v>15</v>
      </c>
      <c r="B18" s="38">
        <v>5.6532574289408647E-3</v>
      </c>
      <c r="C18" s="37">
        <v>6.3977354212591368E-3</v>
      </c>
      <c r="D18" s="38">
        <v>6.3888764135736102E-3</v>
      </c>
      <c r="E18" s="37">
        <v>4.874015828792112E-3</v>
      </c>
      <c r="F18" s="47">
        <v>1.8145664378597191E-3</v>
      </c>
      <c r="G18" s="48">
        <v>1.9746330680643692E-3</v>
      </c>
      <c r="H18" s="47">
        <v>2.126509738684842E-3</v>
      </c>
      <c r="I18" s="48">
        <v>2.1233147126012365E-3</v>
      </c>
      <c r="J18" s="74">
        <v>2.4761768804976779E-3</v>
      </c>
      <c r="K18" s="48">
        <v>2.4075011771336587E-3</v>
      </c>
      <c r="L18" s="74">
        <v>2.9548901288579733E-3</v>
      </c>
      <c r="M18" s="48">
        <v>2.9867585227724928E-3</v>
      </c>
      <c r="N18" s="74">
        <v>3.3796002837085063E-3</v>
      </c>
      <c r="O18" s="48"/>
      <c r="P18" s="74"/>
      <c r="Q18" s="48"/>
      <c r="R18" s="74"/>
      <c r="S18" s="100"/>
    </row>
    <row r="19" spans="1:19" x14ac:dyDescent="0.2">
      <c r="A19" s="59">
        <v>16</v>
      </c>
      <c r="B19" s="38">
        <v>6.5479629685569803E-3</v>
      </c>
      <c r="C19" s="37">
        <v>6.4693025376062413E-3</v>
      </c>
      <c r="D19" s="38">
        <v>6.4583710492046101E-3</v>
      </c>
      <c r="E19" s="37">
        <v>4.911627483935547E-3</v>
      </c>
      <c r="F19" s="47">
        <v>1.8439321005218935E-3</v>
      </c>
      <c r="G19" s="48">
        <v>2.0076319288820678E-3</v>
      </c>
      <c r="H19" s="47">
        <v>2.081332750493652E-3</v>
      </c>
      <c r="I19" s="48">
        <v>2.4097900397693195E-3</v>
      </c>
      <c r="J19" s="74">
        <v>2.6564203461985469E-3</v>
      </c>
      <c r="K19" s="48">
        <v>2.6582651193804555E-3</v>
      </c>
      <c r="L19" s="74">
        <v>2.9768938464295853E-3</v>
      </c>
      <c r="M19" s="48">
        <v>3.0456189200589161E-3</v>
      </c>
      <c r="N19" s="74">
        <v>3.6567590246414736E-3</v>
      </c>
      <c r="O19" s="48"/>
      <c r="P19" s="74"/>
      <c r="Q19" s="48"/>
      <c r="R19" s="74"/>
      <c r="S19" s="100"/>
    </row>
    <row r="20" spans="1:19" x14ac:dyDescent="0.2">
      <c r="A20" s="59">
        <v>17</v>
      </c>
      <c r="B20" s="38">
        <v>7.0465786544693047E-3</v>
      </c>
      <c r="C20" s="37">
        <v>6.5824453017609497E-3</v>
      </c>
      <c r="D20" s="38">
        <v>6.492254677849002E-3</v>
      </c>
      <c r="E20" s="37">
        <v>5.0502153913103741E-3</v>
      </c>
      <c r="F20" s="47">
        <v>1.9105725928689611E-3</v>
      </c>
      <c r="G20" s="48">
        <v>2.0362264401947378E-3</v>
      </c>
      <c r="H20" s="47">
        <v>2.2060965598934036E-3</v>
      </c>
      <c r="I20" s="48">
        <v>2.4399186593743304E-3</v>
      </c>
      <c r="J20" s="74">
        <v>2.8503153931058443E-3</v>
      </c>
      <c r="K20" s="48">
        <v>2.7165271964565123E-3</v>
      </c>
      <c r="L20" s="74">
        <v>3.1422526206231166E-3</v>
      </c>
      <c r="M20" s="48">
        <v>3.3180547830739169E-3</v>
      </c>
      <c r="N20" s="74">
        <v>3.9762799759414484E-3</v>
      </c>
      <c r="O20" s="48"/>
      <c r="P20" s="74"/>
      <c r="Q20" s="48"/>
      <c r="R20" s="74"/>
      <c r="S20" s="100"/>
    </row>
    <row r="21" spans="1:19" x14ac:dyDescent="0.2">
      <c r="A21" s="59">
        <v>18</v>
      </c>
      <c r="B21" s="38">
        <v>7.21852742429908E-3</v>
      </c>
      <c r="C21" s="37">
        <v>6.8288464068396457E-3</v>
      </c>
      <c r="D21" s="38">
        <v>6.5581982551931213E-3</v>
      </c>
      <c r="E21" s="37">
        <v>5.1909781236044207E-3</v>
      </c>
      <c r="F21" s="47">
        <v>1.8884794324655664E-3</v>
      </c>
      <c r="G21" s="48">
        <v>2.2771399558334225E-3</v>
      </c>
      <c r="H21" s="47">
        <v>2.240822335297897E-3</v>
      </c>
      <c r="I21" s="48">
        <v>2.5735375362124389E-3</v>
      </c>
      <c r="J21" s="74">
        <v>3.0535596807356792E-3</v>
      </c>
      <c r="K21" s="48">
        <v>2.7683274558808722E-3</v>
      </c>
      <c r="L21" s="74">
        <v>3.2257969535216089E-3</v>
      </c>
      <c r="M21" s="48">
        <v>3.579714350723435E-3</v>
      </c>
      <c r="N21" s="74"/>
      <c r="O21" s="48"/>
      <c r="P21" s="74"/>
      <c r="Q21" s="48"/>
      <c r="R21" s="74"/>
      <c r="S21" s="100"/>
    </row>
    <row r="22" spans="1:19" x14ac:dyDescent="0.2">
      <c r="A22" s="59">
        <v>19</v>
      </c>
      <c r="B22" s="38">
        <v>7.5054466666893173E-3</v>
      </c>
      <c r="C22" s="37">
        <v>7.2598972548240485E-3</v>
      </c>
      <c r="D22" s="38">
        <v>6.4670513250585657E-3</v>
      </c>
      <c r="E22" s="37">
        <v>5.2452835518112936E-3</v>
      </c>
      <c r="F22" s="47">
        <v>2.0290374407095474E-3</v>
      </c>
      <c r="G22" s="48">
        <v>2.2595688561527789E-3</v>
      </c>
      <c r="H22" s="47">
        <v>2.3804598079370963E-3</v>
      </c>
      <c r="I22" s="48">
        <v>2.7674002605339045E-3</v>
      </c>
      <c r="J22" s="74">
        <v>3.240297275709794E-3</v>
      </c>
      <c r="K22" s="48">
        <v>2.9180903378010995E-3</v>
      </c>
      <c r="L22" s="74">
        <v>3.7083074341631717E-3</v>
      </c>
      <c r="M22" s="48">
        <v>3.813189805970691E-3</v>
      </c>
      <c r="N22" s="74"/>
      <c r="O22" s="48"/>
      <c r="P22" s="74"/>
      <c r="Q22" s="48"/>
      <c r="R22" s="74"/>
      <c r="S22" s="100"/>
    </row>
    <row r="23" spans="1:19" x14ac:dyDescent="0.2">
      <c r="A23" s="59">
        <v>20</v>
      </c>
      <c r="B23" s="38">
        <v>7.6132447906539979E-3</v>
      </c>
      <c r="C23" s="37">
        <v>7.8217841004517563E-3</v>
      </c>
      <c r="D23" s="38">
        <v>6.4680109026921256E-3</v>
      </c>
      <c r="E23" s="37">
        <v>5.1943711450613533E-3</v>
      </c>
      <c r="F23" s="47">
        <v>2.0796034260085719E-3</v>
      </c>
      <c r="G23" s="48">
        <v>2.2187259992907157E-3</v>
      </c>
      <c r="H23" s="47">
        <v>2.5016836302298472E-3</v>
      </c>
      <c r="I23" s="48">
        <v>2.8667478773388489E-3</v>
      </c>
      <c r="J23" s="74">
        <v>3.2961324238235802E-3</v>
      </c>
      <c r="K23" s="48">
        <v>3.0145806418549323E-3</v>
      </c>
      <c r="L23" s="74">
        <v>3.9486273550597886E-3</v>
      </c>
      <c r="M23" s="48"/>
      <c r="N23" s="74"/>
      <c r="O23" s="48"/>
      <c r="P23" s="74"/>
      <c r="Q23" s="48"/>
      <c r="R23" s="74"/>
      <c r="S23" s="100"/>
    </row>
    <row r="24" spans="1:19" x14ac:dyDescent="0.2">
      <c r="A24" s="59">
        <v>21</v>
      </c>
      <c r="B24" s="38">
        <v>7.6568976075598507E-3</v>
      </c>
      <c r="C24" s="37">
        <v>7.946976578682128E-3</v>
      </c>
      <c r="D24" s="38">
        <v>6.6056596545817593E-3</v>
      </c>
      <c r="E24" s="37">
        <v>5.4234218497727733E-3</v>
      </c>
      <c r="F24" s="47">
        <v>2.1897374657345622E-3</v>
      </c>
      <c r="G24" s="48">
        <v>2.2626552882306782E-3</v>
      </c>
      <c r="H24" s="47">
        <v>2.631469827276614E-3</v>
      </c>
      <c r="I24" s="48">
        <v>2.9322152961029843E-3</v>
      </c>
      <c r="J24" s="74">
        <v>3.3165389875125608E-3</v>
      </c>
      <c r="K24" s="48">
        <v>3.1030841576359124E-3</v>
      </c>
      <c r="L24" s="74">
        <v>4.09051648727864E-3</v>
      </c>
      <c r="M24" s="48"/>
      <c r="N24" s="74"/>
      <c r="O24" s="48"/>
      <c r="P24" s="74"/>
      <c r="Q24" s="48"/>
      <c r="R24" s="74"/>
      <c r="S24" s="100"/>
    </row>
    <row r="25" spans="1:19" x14ac:dyDescent="0.2">
      <c r="A25" s="59">
        <v>22</v>
      </c>
      <c r="B25" s="38">
        <v>7.8214201969157918E-3</v>
      </c>
      <c r="C25" s="37">
        <v>7.8746116869227653E-3</v>
      </c>
      <c r="D25" s="38">
        <v>6.6154523521016612E-3</v>
      </c>
      <c r="E25" s="37">
        <v>5.5223661429519158E-3</v>
      </c>
      <c r="F25" s="47">
        <v>2.1580617247579327E-3</v>
      </c>
      <c r="G25" s="48">
        <v>2.2841676630025996E-3</v>
      </c>
      <c r="H25" s="47">
        <v>2.6527090933431332E-3</v>
      </c>
      <c r="I25" s="48">
        <v>2.9177538180042823E-3</v>
      </c>
      <c r="J25" s="74">
        <v>3.2676964728053587E-3</v>
      </c>
      <c r="K25" s="48">
        <v>3.2933340906261808E-3</v>
      </c>
      <c r="L25" s="74">
        <v>4.2864210331506744E-3</v>
      </c>
      <c r="M25" s="48"/>
      <c r="N25" s="74"/>
      <c r="O25" s="48"/>
      <c r="P25" s="74"/>
      <c r="Q25" s="48"/>
      <c r="R25" s="74"/>
      <c r="S25" s="100"/>
    </row>
    <row r="26" spans="1:19" x14ac:dyDescent="0.2">
      <c r="A26" s="59">
        <v>23</v>
      </c>
      <c r="B26" s="38">
        <v>8.500454943381917E-3</v>
      </c>
      <c r="C26" s="37">
        <v>7.8467575419775126E-3</v>
      </c>
      <c r="D26" s="43">
        <v>6.6359058920053152E-3</v>
      </c>
      <c r="E26" s="37">
        <v>5.636615746916495E-3</v>
      </c>
      <c r="F26" s="47">
        <v>2.0704456458491122E-3</v>
      </c>
      <c r="G26" s="48">
        <v>2.4543566119573225E-3</v>
      </c>
      <c r="H26" s="47">
        <v>2.8688430506093104E-3</v>
      </c>
      <c r="I26" s="48">
        <v>2.9553754214833843E-3</v>
      </c>
      <c r="J26" s="74">
        <v>3.2932309826230154E-3</v>
      </c>
      <c r="K26" s="48">
        <v>3.4530608864626962E-3</v>
      </c>
      <c r="L26" s="74">
        <v>4.7865393871936038E-3</v>
      </c>
      <c r="M26" s="48"/>
      <c r="N26" s="74"/>
      <c r="O26" s="48"/>
      <c r="P26" s="74"/>
      <c r="Q26" s="48"/>
      <c r="R26" s="74"/>
      <c r="S26" s="100"/>
    </row>
    <row r="27" spans="1:19" x14ac:dyDescent="0.2">
      <c r="A27" s="59">
        <v>24</v>
      </c>
      <c r="B27" s="38">
        <v>8.8748717465178227E-3</v>
      </c>
      <c r="C27" s="37">
        <v>7.8075960735644228E-3</v>
      </c>
      <c r="D27" s="38">
        <v>6.6957042472203781E-3</v>
      </c>
      <c r="E27" s="37">
        <v>5.6658580673014623E-3</v>
      </c>
      <c r="F27" s="47">
        <v>2.0660008483314053E-3</v>
      </c>
      <c r="G27" s="48">
        <v>2.4635327547349855E-3</v>
      </c>
      <c r="H27" s="47">
        <v>2.9078930061252031E-3</v>
      </c>
      <c r="I27" s="48">
        <v>3.0622341195804402E-3</v>
      </c>
      <c r="J27" s="74">
        <v>3.5970978370063501E-3</v>
      </c>
      <c r="K27" s="48">
        <v>3.7756377135086615E-3</v>
      </c>
      <c r="L27" s="74"/>
      <c r="M27" s="48"/>
      <c r="N27" s="74"/>
      <c r="O27" s="48"/>
      <c r="P27" s="74"/>
      <c r="Q27" s="48"/>
      <c r="R27" s="74"/>
      <c r="S27" s="100"/>
    </row>
    <row r="28" spans="1:19" x14ac:dyDescent="0.2">
      <c r="A28" s="59">
        <v>25</v>
      </c>
      <c r="B28" s="38">
        <v>9.0170161217303351E-3</v>
      </c>
      <c r="C28" s="37">
        <v>7.7200002355137893E-3</v>
      </c>
      <c r="D28" s="38">
        <v>6.7352487912911881E-3</v>
      </c>
      <c r="E28" s="37">
        <v>5.6597806816285076E-3</v>
      </c>
      <c r="F28" s="47">
        <v>2.1548871197735733E-3</v>
      </c>
      <c r="G28" s="48">
        <v>2.5408873968468791E-3</v>
      </c>
      <c r="H28" s="47">
        <v>2.9259920445137621E-3</v>
      </c>
      <c r="I28" s="48">
        <v>2.9396608875903009E-3</v>
      </c>
      <c r="J28" s="74">
        <v>3.7374359907193086E-3</v>
      </c>
      <c r="K28" s="48">
        <v>3.9033722378802021E-3</v>
      </c>
      <c r="L28" s="74"/>
      <c r="M28" s="48"/>
      <c r="N28" s="74"/>
      <c r="O28" s="48"/>
      <c r="P28" s="74"/>
      <c r="Q28" s="48"/>
      <c r="R28" s="74"/>
      <c r="S28" s="100"/>
    </row>
    <row r="29" spans="1:19" x14ac:dyDescent="0.2">
      <c r="A29" s="59">
        <v>26</v>
      </c>
      <c r="B29" s="38">
        <v>9.0483080626239595E-3</v>
      </c>
      <c r="C29" s="37">
        <v>7.7561331864122183E-3</v>
      </c>
      <c r="D29" s="38">
        <v>6.7653100308398264E-3</v>
      </c>
      <c r="E29" s="37">
        <v>5.5881065469179586E-3</v>
      </c>
      <c r="F29" s="47">
        <v>2.1047180815026299E-3</v>
      </c>
      <c r="G29" s="48">
        <v>2.5606405029830748E-3</v>
      </c>
      <c r="H29" s="47">
        <v>3.0236224494013335E-3</v>
      </c>
      <c r="I29" s="48">
        <v>3.2308157120094555E-3</v>
      </c>
      <c r="J29" s="74">
        <v>3.8173687031084059E-3</v>
      </c>
      <c r="K29" s="48">
        <v>4.1326033814421854E-3</v>
      </c>
      <c r="L29" s="74"/>
      <c r="M29" s="48"/>
      <c r="N29" s="74"/>
      <c r="O29" s="48"/>
      <c r="P29" s="74"/>
      <c r="Q29" s="48"/>
      <c r="R29" s="74"/>
      <c r="S29" s="100"/>
    </row>
    <row r="30" spans="1:19" x14ac:dyDescent="0.2">
      <c r="A30" s="59">
        <v>27</v>
      </c>
      <c r="B30" s="38">
        <v>8.8853360498692118E-3</v>
      </c>
      <c r="C30" s="37">
        <v>7.6752101428004382E-3</v>
      </c>
      <c r="D30" s="38">
        <v>6.8201493022072898E-3</v>
      </c>
      <c r="E30" s="37">
        <v>5.6698568821176541E-3</v>
      </c>
      <c r="F30" s="47">
        <v>2.1047744692585944E-3</v>
      </c>
      <c r="G30" s="48">
        <v>2.6873011776125085E-3</v>
      </c>
      <c r="H30" s="47">
        <v>3.0610946627080099E-3</v>
      </c>
      <c r="I30" s="48">
        <v>3.3570695834581389E-3</v>
      </c>
      <c r="J30" s="74">
        <v>4.0557415582253712E-3</v>
      </c>
      <c r="K30" s="48"/>
      <c r="L30" s="74"/>
      <c r="M30" s="48"/>
      <c r="N30" s="74"/>
      <c r="O30" s="48"/>
      <c r="P30" s="74"/>
      <c r="Q30" s="48"/>
      <c r="R30" s="74"/>
      <c r="S30" s="100"/>
    </row>
    <row r="31" spans="1:19" x14ac:dyDescent="0.2">
      <c r="A31" s="59">
        <v>28</v>
      </c>
      <c r="B31" s="38">
        <v>8.7363169757637173E-3</v>
      </c>
      <c r="C31" s="44">
        <v>7.7589211876534087E-3</v>
      </c>
      <c r="D31" s="43">
        <v>6.8361926658472034E-3</v>
      </c>
      <c r="E31" s="44">
        <v>5.6099262805041957E-3</v>
      </c>
      <c r="F31" s="50">
        <v>2.15377329692896E-3</v>
      </c>
      <c r="G31" s="51">
        <v>2.7336910063668258E-3</v>
      </c>
      <c r="H31" s="47">
        <v>3.071025332097107E-3</v>
      </c>
      <c r="I31" s="51">
        <v>3.4009526759688868E-3</v>
      </c>
      <c r="J31" s="74">
        <v>4.1127045402465558E-3</v>
      </c>
      <c r="K31" s="51"/>
      <c r="L31" s="74"/>
      <c r="M31" s="51"/>
      <c r="N31" s="74"/>
      <c r="O31" s="51"/>
      <c r="P31" s="74"/>
      <c r="Q31" s="51"/>
      <c r="R31" s="74"/>
      <c r="S31" s="102"/>
    </row>
    <row r="32" spans="1:19" x14ac:dyDescent="0.2">
      <c r="A32" s="59">
        <v>29</v>
      </c>
      <c r="B32" s="43">
        <v>8.6856559177840159E-3</v>
      </c>
      <c r="C32" s="44">
        <v>7.9003687023373338E-3</v>
      </c>
      <c r="D32" s="43">
        <v>6.9319316515797464E-3</v>
      </c>
      <c r="E32" s="44">
        <v>5.5865333985155941E-3</v>
      </c>
      <c r="F32" s="50">
        <v>2.157785669238332E-3</v>
      </c>
      <c r="G32" s="51">
        <v>2.8403244559235363E-3</v>
      </c>
      <c r="H32" s="47">
        <v>3.0540424374466699E-3</v>
      </c>
      <c r="I32" s="51">
        <v>3.51710467022591E-3</v>
      </c>
      <c r="J32" s="74">
        <v>4.2432580300569272E-3</v>
      </c>
      <c r="K32" s="51"/>
      <c r="L32" s="74"/>
      <c r="M32" s="51"/>
      <c r="N32" s="74"/>
      <c r="O32" s="51"/>
      <c r="P32" s="74"/>
      <c r="Q32" s="51"/>
      <c r="R32" s="74"/>
      <c r="S32" s="102"/>
    </row>
    <row r="33" spans="1:19" x14ac:dyDescent="0.2">
      <c r="A33" s="59">
        <v>30</v>
      </c>
      <c r="B33" s="43">
        <v>8.7684323712538727E-3</v>
      </c>
      <c r="C33" s="44">
        <v>7.8237944289976345E-3</v>
      </c>
      <c r="D33" s="43">
        <v>6.8888486388862941E-3</v>
      </c>
      <c r="E33" s="44">
        <v>5.6313123276148739E-3</v>
      </c>
      <c r="F33" s="50">
        <v>2.1979237153355955E-3</v>
      </c>
      <c r="G33" s="51">
        <v>2.8415558370212023E-3</v>
      </c>
      <c r="H33" s="47">
        <v>3.0559800434861186E-3</v>
      </c>
      <c r="I33" s="51">
        <v>3.5841549693211997E-3</v>
      </c>
      <c r="J33" s="74"/>
      <c r="K33" s="51"/>
      <c r="L33" s="74"/>
      <c r="M33" s="51"/>
      <c r="N33" s="74"/>
      <c r="O33" s="51"/>
      <c r="P33" s="74"/>
      <c r="Q33" s="51"/>
      <c r="R33" s="74"/>
      <c r="S33" s="102"/>
    </row>
    <row r="34" spans="1:19" s="89" customFormat="1" x14ac:dyDescent="0.2">
      <c r="A34" s="59">
        <v>31</v>
      </c>
      <c r="B34" s="43">
        <v>8.7083748341960591E-3</v>
      </c>
      <c r="C34" s="44">
        <v>7.7996141465362309E-3</v>
      </c>
      <c r="D34" s="43">
        <v>6.8720890592875936E-3</v>
      </c>
      <c r="E34" s="44">
        <v>5.6630720742565166E-3</v>
      </c>
      <c r="F34" s="50">
        <v>2.1711172373799995E-3</v>
      </c>
      <c r="G34" s="51">
        <v>2.8986696172599792E-3</v>
      </c>
      <c r="H34" s="47">
        <v>3.095032746251994E-3</v>
      </c>
      <c r="I34" s="51">
        <v>3.6400443023962663E-3</v>
      </c>
      <c r="J34" s="74"/>
      <c r="K34" s="51"/>
      <c r="L34" s="74"/>
      <c r="M34" s="51"/>
      <c r="N34" s="74"/>
      <c r="O34" s="51"/>
      <c r="P34" s="74"/>
      <c r="Q34" s="51"/>
      <c r="R34" s="74"/>
      <c r="S34" s="102"/>
    </row>
    <row r="35" spans="1:19" s="89" customFormat="1" x14ac:dyDescent="0.2">
      <c r="A35" s="59">
        <v>32</v>
      </c>
      <c r="B35" s="43">
        <v>8.6382817638511397E-3</v>
      </c>
      <c r="C35" s="44">
        <v>7.8899203947984092E-3</v>
      </c>
      <c r="D35" s="43">
        <v>6.8928911383150382E-3</v>
      </c>
      <c r="E35" s="44">
        <v>5.6673114384613171E-3</v>
      </c>
      <c r="F35" s="50">
        <v>2.1775173649006799E-3</v>
      </c>
      <c r="G35" s="51">
        <v>2.9011311127740053E-3</v>
      </c>
      <c r="H35" s="47">
        <v>3.1211879742657333E-3</v>
      </c>
      <c r="I35" s="51">
        <v>3.727970372121879E-3</v>
      </c>
      <c r="J35" s="74"/>
      <c r="K35" s="51"/>
      <c r="L35" s="74"/>
      <c r="M35" s="51"/>
      <c r="N35" s="74"/>
      <c r="O35" s="51"/>
      <c r="P35" s="74"/>
      <c r="Q35" s="51"/>
      <c r="R35" s="74"/>
      <c r="S35" s="102"/>
    </row>
    <row r="36" spans="1:19" s="89" customFormat="1" x14ac:dyDescent="0.2">
      <c r="A36" s="59">
        <v>33</v>
      </c>
      <c r="B36" s="43">
        <v>8.6404850792911932E-3</v>
      </c>
      <c r="C36" s="44">
        <v>7.8504268108541032E-3</v>
      </c>
      <c r="D36" s="43">
        <v>6.9031201116802323E-3</v>
      </c>
      <c r="E36" s="44">
        <v>5.6721010186529652E-3</v>
      </c>
      <c r="F36" s="50">
        <v>2.2105999642012993E-3</v>
      </c>
      <c r="G36" s="51">
        <v>2.9930693677439574E-3</v>
      </c>
      <c r="H36" s="47">
        <v>3.1765627803089303E-3</v>
      </c>
      <c r="I36" s="51"/>
      <c r="J36" s="74"/>
      <c r="K36" s="51"/>
      <c r="L36" s="74"/>
      <c r="M36" s="51"/>
      <c r="N36" s="74"/>
      <c r="O36" s="51"/>
      <c r="P36" s="74"/>
      <c r="Q36" s="51"/>
      <c r="R36" s="74"/>
      <c r="S36" s="102"/>
    </row>
    <row r="37" spans="1:19" s="89" customFormat="1" x14ac:dyDescent="0.2">
      <c r="A37" s="59">
        <v>34</v>
      </c>
      <c r="B37" s="43">
        <v>8.6386587844071942E-3</v>
      </c>
      <c r="C37" s="44">
        <v>7.7526135736218308E-3</v>
      </c>
      <c r="D37" s="43">
        <v>6.9365901294288603E-3</v>
      </c>
      <c r="E37" s="44">
        <v>5.8234404794223682E-3</v>
      </c>
      <c r="F37" s="50">
        <v>2.1641658695872859E-3</v>
      </c>
      <c r="G37" s="51">
        <v>2.9728500015284536E-3</v>
      </c>
      <c r="H37" s="47">
        <v>3.1848140678786135E-3</v>
      </c>
      <c r="I37" s="51"/>
      <c r="J37" s="74"/>
      <c r="K37" s="51"/>
      <c r="L37" s="74"/>
      <c r="M37" s="51"/>
      <c r="N37" s="74"/>
      <c r="O37" s="51"/>
      <c r="P37" s="74"/>
      <c r="Q37" s="51"/>
      <c r="R37" s="74"/>
      <c r="S37" s="102"/>
    </row>
    <row r="38" spans="1:19" s="89" customFormat="1" x14ac:dyDescent="0.2">
      <c r="A38" s="59">
        <v>35</v>
      </c>
      <c r="B38" s="43">
        <v>8.6249989399194739E-3</v>
      </c>
      <c r="C38" s="44">
        <v>7.8123215651135138E-3</v>
      </c>
      <c r="D38" s="43">
        <v>6.948122404027042E-3</v>
      </c>
      <c r="E38" s="44">
        <v>5.8526942583520146E-3</v>
      </c>
      <c r="F38" s="50">
        <v>2.1060533136452145E-3</v>
      </c>
      <c r="G38" s="51">
        <v>2.9791050558557021E-3</v>
      </c>
      <c r="H38" s="47">
        <v>3.2243920137401748E-3</v>
      </c>
      <c r="I38" s="51"/>
      <c r="J38" s="74"/>
      <c r="K38" s="51"/>
      <c r="L38" s="74"/>
      <c r="M38" s="51"/>
      <c r="N38" s="74"/>
      <c r="O38" s="51"/>
      <c r="P38" s="74"/>
      <c r="Q38" s="51"/>
      <c r="R38" s="74"/>
      <c r="S38" s="102"/>
    </row>
    <row r="39" spans="1:19" s="89" customFormat="1" x14ac:dyDescent="0.2">
      <c r="A39" s="59">
        <v>36</v>
      </c>
      <c r="B39" s="43">
        <v>8.567640669095029E-3</v>
      </c>
      <c r="C39" s="44">
        <v>7.8277657161815936E-3</v>
      </c>
      <c r="D39" s="43">
        <v>6.9698874102317454E-3</v>
      </c>
      <c r="E39" s="44">
        <v>5.8822761610566685E-3</v>
      </c>
      <c r="F39" s="50">
        <v>2.1280185829117395E-3</v>
      </c>
      <c r="G39" s="51">
        <v>2.9920391765962504E-3</v>
      </c>
      <c r="H39" s="47"/>
      <c r="I39" s="51"/>
      <c r="J39" s="74"/>
      <c r="K39" s="51"/>
      <c r="L39" s="74"/>
      <c r="M39" s="51"/>
      <c r="N39" s="74"/>
      <c r="O39" s="51"/>
      <c r="P39" s="74"/>
      <c r="Q39" s="51"/>
      <c r="R39" s="74"/>
      <c r="S39" s="102"/>
    </row>
    <row r="40" spans="1:19" s="89" customFormat="1" x14ac:dyDescent="0.2">
      <c r="A40" s="59">
        <v>37</v>
      </c>
      <c r="B40" s="43">
        <v>8.6430379830062416E-3</v>
      </c>
      <c r="C40" s="44">
        <v>7.9421700622682532E-3</v>
      </c>
      <c r="D40" s="43">
        <v>7.0056411681959961E-3</v>
      </c>
      <c r="E40" s="44">
        <v>5.8237066904619425E-3</v>
      </c>
      <c r="F40" s="50">
        <v>2.169714956165485E-3</v>
      </c>
      <c r="G40" s="51">
        <v>3.0901516003278948E-3</v>
      </c>
      <c r="H40" s="47"/>
      <c r="I40" s="51"/>
      <c r="J40" s="74"/>
      <c r="K40" s="51"/>
      <c r="L40" s="74"/>
      <c r="M40" s="51"/>
      <c r="N40" s="74"/>
      <c r="O40" s="51"/>
      <c r="P40" s="74"/>
      <c r="Q40" s="51"/>
      <c r="R40" s="74"/>
      <c r="S40" s="102"/>
    </row>
    <row r="41" spans="1:19" s="89" customFormat="1" x14ac:dyDescent="0.2">
      <c r="A41" s="59">
        <v>38</v>
      </c>
      <c r="B41" s="43">
        <v>8.6292974712266352E-3</v>
      </c>
      <c r="C41" s="44">
        <v>7.8287243588106552E-3</v>
      </c>
      <c r="D41" s="43">
        <v>7.0032533788922362E-3</v>
      </c>
      <c r="E41" s="44">
        <v>5.7340877200250731E-3</v>
      </c>
      <c r="F41" s="50">
        <v>2.1572260003866624E-3</v>
      </c>
      <c r="G41" s="51">
        <v>3.1231134922552611E-3</v>
      </c>
      <c r="H41" s="47"/>
      <c r="I41" s="51"/>
      <c r="J41" s="74"/>
      <c r="K41" s="51"/>
      <c r="L41" s="74"/>
      <c r="M41" s="51"/>
      <c r="N41" s="74"/>
      <c r="O41" s="51"/>
      <c r="P41" s="74"/>
      <c r="Q41" s="51"/>
      <c r="R41" s="74"/>
      <c r="S41" s="102"/>
    </row>
    <row r="42" spans="1:19" s="89" customFormat="1" x14ac:dyDescent="0.2">
      <c r="A42" s="59">
        <v>39</v>
      </c>
      <c r="B42" s="43">
        <v>8.583205981252999E-3</v>
      </c>
      <c r="C42" s="44">
        <v>7.8288982905194131E-3</v>
      </c>
      <c r="D42" s="43">
        <v>6.9796592286331186E-3</v>
      </c>
      <c r="E42" s="44">
        <v>5.830135883189376E-3</v>
      </c>
      <c r="F42" s="50">
        <v>2.1939583421259306E-3</v>
      </c>
      <c r="G42" s="51">
        <v>3.132537221926288E-3</v>
      </c>
      <c r="H42" s="47"/>
      <c r="I42" s="51"/>
      <c r="J42" s="74"/>
      <c r="K42" s="51"/>
      <c r="L42" s="74"/>
      <c r="M42" s="51"/>
      <c r="N42" s="74"/>
      <c r="O42" s="51"/>
      <c r="P42" s="74"/>
      <c r="Q42" s="51"/>
      <c r="R42" s="74"/>
      <c r="S42" s="102"/>
    </row>
    <row r="43" spans="1:19" s="89" customFormat="1" x14ac:dyDescent="0.2">
      <c r="A43" s="59">
        <v>40</v>
      </c>
      <c r="B43" s="43">
        <v>8.5412001365615334E-3</v>
      </c>
      <c r="C43" s="44">
        <v>7.8250487566686074E-3</v>
      </c>
      <c r="D43" s="43">
        <v>7.0549357097681288E-3</v>
      </c>
      <c r="E43" s="44">
        <v>5.8265645567138029E-3</v>
      </c>
      <c r="F43" s="50">
        <v>2.2572349157753842E-3</v>
      </c>
      <c r="G43" s="51">
        <v>3.2129247693497582E-3</v>
      </c>
      <c r="H43" s="47"/>
      <c r="I43" s="51"/>
      <c r="J43" s="74"/>
      <c r="K43" s="51"/>
      <c r="L43" s="74"/>
      <c r="M43" s="51"/>
      <c r="N43" s="74"/>
      <c r="O43" s="51"/>
      <c r="P43" s="74"/>
      <c r="Q43" s="51"/>
      <c r="R43" s="74"/>
      <c r="S43" s="102"/>
    </row>
    <row r="44" spans="1:19" s="89" customFormat="1" x14ac:dyDescent="0.2">
      <c r="A44" s="59">
        <v>41</v>
      </c>
      <c r="B44" s="43">
        <v>8.5042273186765414E-3</v>
      </c>
      <c r="C44" s="44">
        <v>7.7870616143900576E-3</v>
      </c>
      <c r="D44" s="43">
        <v>7.050570303665361E-3</v>
      </c>
      <c r="E44" s="44">
        <v>5.8098994185763943E-3</v>
      </c>
      <c r="F44" s="50">
        <v>2.2225618044241146E-3</v>
      </c>
      <c r="G44" s="51">
        <v>3.2620296574268483E-3</v>
      </c>
      <c r="H44" s="47"/>
      <c r="I44" s="51"/>
      <c r="J44" s="74"/>
      <c r="K44" s="51"/>
      <c r="L44" s="74"/>
      <c r="M44" s="51"/>
      <c r="N44" s="74"/>
      <c r="O44" s="51"/>
      <c r="P44" s="74"/>
      <c r="Q44" s="51"/>
      <c r="R44" s="74"/>
      <c r="S44" s="102"/>
    </row>
    <row r="45" spans="1:19" s="89" customFormat="1" x14ac:dyDescent="0.2">
      <c r="A45" s="59">
        <v>42</v>
      </c>
      <c r="B45" s="43">
        <v>8.5302102533925499E-3</v>
      </c>
      <c r="C45" s="44">
        <v>7.8170402117329722E-3</v>
      </c>
      <c r="D45" s="43">
        <v>7.0396966719672039E-3</v>
      </c>
      <c r="E45" s="44">
        <v>5.7836570412488136E-3</v>
      </c>
      <c r="F45" s="50">
        <v>2.2373939053424129E-3</v>
      </c>
      <c r="G45" s="51"/>
      <c r="H45" s="47"/>
      <c r="I45" s="51"/>
      <c r="J45" s="74"/>
      <c r="K45" s="51"/>
      <c r="L45" s="74"/>
      <c r="M45" s="51"/>
      <c r="N45" s="74"/>
      <c r="O45" s="51"/>
      <c r="P45" s="74"/>
      <c r="Q45" s="51"/>
      <c r="R45" s="74"/>
      <c r="S45" s="102"/>
    </row>
    <row r="46" spans="1:19" s="89" customFormat="1" x14ac:dyDescent="0.2">
      <c r="A46" s="59">
        <v>43</v>
      </c>
      <c r="B46" s="43">
        <v>8.5255749181356814E-3</v>
      </c>
      <c r="C46" s="44">
        <v>7.8395034401836251E-3</v>
      </c>
      <c r="D46" s="43">
        <v>7.0343618084096815E-3</v>
      </c>
      <c r="E46" s="44">
        <v>5.8028742099903996E-3</v>
      </c>
      <c r="F46" s="50">
        <v>2.2894209932945164E-3</v>
      </c>
      <c r="G46" s="51"/>
      <c r="H46" s="47"/>
      <c r="I46" s="51"/>
      <c r="J46" s="74"/>
      <c r="K46" s="51"/>
      <c r="L46" s="74"/>
      <c r="M46" s="51"/>
      <c r="N46" s="74"/>
      <c r="O46" s="51"/>
      <c r="P46" s="74"/>
      <c r="Q46" s="51"/>
      <c r="R46" s="74"/>
      <c r="S46" s="102"/>
    </row>
    <row r="47" spans="1:19" s="89" customFormat="1" x14ac:dyDescent="0.2">
      <c r="A47" s="59">
        <v>44</v>
      </c>
      <c r="B47" s="43">
        <v>8.503174511483939E-3</v>
      </c>
      <c r="C47" s="44">
        <v>7.8741999450755128E-3</v>
      </c>
      <c r="D47" s="43">
        <v>6.996155411487983E-3</v>
      </c>
      <c r="E47" s="44">
        <v>5.7952416871005896E-3</v>
      </c>
      <c r="F47" s="50"/>
      <c r="G47" s="51"/>
      <c r="H47" s="47"/>
      <c r="I47" s="51"/>
      <c r="J47" s="74"/>
      <c r="K47" s="51"/>
      <c r="L47" s="74"/>
      <c r="M47" s="51"/>
      <c r="N47" s="74"/>
      <c r="O47" s="51"/>
      <c r="P47" s="74"/>
      <c r="Q47" s="51"/>
      <c r="R47" s="74"/>
      <c r="S47" s="102"/>
    </row>
    <row r="48" spans="1:19" s="89" customFormat="1" x14ac:dyDescent="0.2">
      <c r="A48" s="59">
        <v>45</v>
      </c>
      <c r="B48" s="43">
        <v>8.5604962299417556E-3</v>
      </c>
      <c r="C48" s="44">
        <v>7.8408962469211415E-3</v>
      </c>
      <c r="D48" s="43">
        <v>7.0180613561851455E-3</v>
      </c>
      <c r="E48" s="44">
        <v>5.8344137627419695E-3</v>
      </c>
      <c r="F48" s="50"/>
      <c r="G48" s="51"/>
      <c r="H48" s="47"/>
      <c r="I48" s="51"/>
      <c r="J48" s="74"/>
      <c r="K48" s="51"/>
      <c r="L48" s="74"/>
      <c r="M48" s="51"/>
      <c r="N48" s="74"/>
      <c r="O48" s="51"/>
      <c r="P48" s="74"/>
      <c r="Q48" s="51"/>
      <c r="R48" s="74"/>
      <c r="S48" s="102"/>
    </row>
    <row r="49" spans="1:19" s="89" customFormat="1" x14ac:dyDescent="0.2">
      <c r="A49" s="59">
        <v>46</v>
      </c>
      <c r="B49" s="43">
        <v>8.6063001446210399E-3</v>
      </c>
      <c r="C49" s="44">
        <v>7.7856960622976279E-3</v>
      </c>
      <c r="D49" s="43">
        <v>7.0854181833119728E-3</v>
      </c>
      <c r="E49" s="44">
        <v>5.8787823570106337E-3</v>
      </c>
      <c r="F49" s="50"/>
      <c r="G49" s="51"/>
      <c r="H49" s="47"/>
      <c r="I49" s="51"/>
      <c r="J49" s="74"/>
      <c r="K49" s="51"/>
      <c r="L49" s="74"/>
      <c r="M49" s="51"/>
      <c r="N49" s="74"/>
      <c r="O49" s="51"/>
      <c r="P49" s="74"/>
      <c r="Q49" s="51"/>
      <c r="R49" s="74"/>
      <c r="S49" s="102"/>
    </row>
    <row r="50" spans="1:19" s="89" customFormat="1" x14ac:dyDescent="0.2">
      <c r="A50" s="59">
        <v>47</v>
      </c>
      <c r="B50" s="43">
        <v>8.5795938241644415E-3</v>
      </c>
      <c r="C50" s="44">
        <v>7.8744200630038487E-3</v>
      </c>
      <c r="D50" s="43">
        <v>7.0190428791049916E-3</v>
      </c>
      <c r="E50" s="44"/>
      <c r="F50" s="50"/>
      <c r="G50" s="51"/>
      <c r="H50" s="47"/>
      <c r="I50" s="51"/>
      <c r="J50" s="74"/>
      <c r="K50" s="51"/>
      <c r="L50" s="74"/>
      <c r="M50" s="51"/>
      <c r="N50" s="74"/>
      <c r="O50" s="51"/>
      <c r="P50" s="74"/>
      <c r="Q50" s="51"/>
      <c r="R50" s="74"/>
      <c r="S50" s="102"/>
    </row>
    <row r="51" spans="1:19" s="89" customFormat="1" x14ac:dyDescent="0.2">
      <c r="A51" s="59">
        <v>48</v>
      </c>
      <c r="B51" s="43">
        <v>8.5512362190344419E-3</v>
      </c>
      <c r="C51" s="44">
        <v>7.8970075576272787E-3</v>
      </c>
      <c r="D51" s="43"/>
      <c r="E51" s="44"/>
      <c r="F51" s="50"/>
      <c r="G51" s="51"/>
      <c r="H51" s="47"/>
      <c r="I51" s="51"/>
      <c r="J51" s="74"/>
      <c r="K51" s="51"/>
      <c r="L51" s="74"/>
      <c r="M51" s="51"/>
      <c r="N51" s="74"/>
      <c r="O51" s="51"/>
      <c r="P51" s="74"/>
      <c r="Q51" s="51"/>
      <c r="R51" s="74"/>
      <c r="S51" s="102"/>
    </row>
    <row r="52" spans="1:19" s="89" customFormat="1" x14ac:dyDescent="0.2">
      <c r="A52" s="59">
        <v>49</v>
      </c>
      <c r="B52" s="43">
        <v>8.5625826048177141E-3</v>
      </c>
      <c r="C52" s="44"/>
      <c r="D52" s="43"/>
      <c r="E52" s="44"/>
      <c r="F52" s="50"/>
      <c r="G52" s="51"/>
      <c r="H52" s="47"/>
      <c r="I52" s="51"/>
      <c r="J52" s="74"/>
      <c r="K52" s="51"/>
      <c r="L52" s="74"/>
      <c r="M52" s="51"/>
      <c r="N52" s="74"/>
      <c r="O52" s="51"/>
      <c r="P52" s="74"/>
      <c r="Q52" s="51"/>
      <c r="R52" s="74"/>
      <c r="S52" s="102"/>
    </row>
    <row r="53" spans="1:19" s="89" customFormat="1" x14ac:dyDescent="0.2">
      <c r="A53" s="62">
        <v>50</v>
      </c>
      <c r="B53" s="52"/>
      <c r="C53" s="53"/>
      <c r="D53" s="52"/>
      <c r="E53" s="53"/>
      <c r="F53" s="56"/>
      <c r="G53" s="54"/>
      <c r="H53" s="47"/>
      <c r="I53" s="54"/>
      <c r="J53" s="74"/>
      <c r="K53" s="54"/>
      <c r="L53" s="74"/>
      <c r="M53" s="54"/>
      <c r="N53" s="74"/>
      <c r="O53" s="54"/>
      <c r="P53" s="74"/>
      <c r="Q53" s="54"/>
      <c r="R53" s="74"/>
      <c r="S53" s="103"/>
    </row>
    <row r="54" spans="1:19" s="89" customFormat="1" x14ac:dyDescent="0.2">
      <c r="A54" s="59">
        <v>51</v>
      </c>
      <c r="B54" s="52"/>
      <c r="C54" s="53"/>
      <c r="D54" s="52"/>
      <c r="E54" s="53"/>
      <c r="F54" s="56"/>
      <c r="G54" s="54"/>
      <c r="H54" s="77"/>
      <c r="I54" s="54"/>
      <c r="J54" s="74"/>
      <c r="K54" s="54"/>
      <c r="L54" s="74"/>
      <c r="M54" s="54"/>
      <c r="N54" s="74"/>
      <c r="O54" s="54"/>
      <c r="P54" s="74"/>
      <c r="Q54" s="54"/>
      <c r="R54" s="74"/>
      <c r="S54" s="103"/>
    </row>
    <row r="55" spans="1:19" s="89" customFormat="1" ht="13.5" thickBot="1" x14ac:dyDescent="0.25">
      <c r="A55" s="60">
        <v>52</v>
      </c>
      <c r="B55" s="64"/>
      <c r="C55" s="63"/>
      <c r="D55" s="64"/>
      <c r="E55" s="63"/>
      <c r="F55" s="65"/>
      <c r="G55" s="66"/>
      <c r="H55" s="67"/>
      <c r="I55" s="66"/>
      <c r="J55" s="75"/>
      <c r="K55" s="66"/>
      <c r="L55" s="75"/>
      <c r="M55" s="66"/>
      <c r="N55" s="75"/>
      <c r="O55" s="66"/>
      <c r="P55" s="75"/>
      <c r="Q55" s="66"/>
      <c r="R55" s="75"/>
      <c r="S55" s="101"/>
    </row>
    <row r="56" spans="1:19" s="89" customFormat="1" x14ac:dyDescent="0.2">
      <c r="A56" s="76"/>
      <c r="B56" s="88"/>
      <c r="C56" s="88"/>
      <c r="D56" s="88"/>
      <c r="E56" s="88"/>
      <c r="F56" s="88"/>
      <c r="G56" s="88"/>
      <c r="H56" s="55"/>
      <c r="I56" s="88"/>
      <c r="J56" s="55"/>
      <c r="K56" s="88"/>
      <c r="L56" s="55"/>
      <c r="M56" s="55"/>
      <c r="N56" s="88"/>
      <c r="O56" s="88"/>
      <c r="P56" s="88"/>
      <c r="Q56" s="88"/>
      <c r="R56" s="55"/>
      <c r="S56" s="88"/>
    </row>
    <row r="57" spans="1:19" s="89" customFormat="1" x14ac:dyDescent="0.2">
      <c r="A57" s="76"/>
      <c r="B57" s="88"/>
      <c r="C57" s="88"/>
      <c r="D57" s="88"/>
      <c r="E57" s="88"/>
      <c r="F57" s="88"/>
      <c r="G57" s="88"/>
      <c r="H57" s="88"/>
      <c r="I57" s="88"/>
      <c r="J57" s="88"/>
      <c r="K57" s="88"/>
      <c r="L57" s="88"/>
      <c r="M57" s="88"/>
      <c r="R57" s="88"/>
    </row>
    <row r="58" spans="1:19" x14ac:dyDescent="0.2">
      <c r="N58" s="41"/>
      <c r="O58" s="41"/>
      <c r="P58" s="41"/>
    </row>
    <row r="59" spans="1:19" x14ac:dyDescent="0.2">
      <c r="N59" s="41"/>
      <c r="O59" s="41"/>
      <c r="P59" s="41"/>
    </row>
    <row r="60" spans="1:19" x14ac:dyDescent="0.2">
      <c r="N60" s="41"/>
      <c r="O60" s="41"/>
      <c r="P60" s="41"/>
    </row>
    <row r="61" spans="1:19" x14ac:dyDescent="0.2">
      <c r="N61" s="41"/>
      <c r="O61" s="41"/>
      <c r="P61" s="41"/>
    </row>
    <row r="62" spans="1:19" x14ac:dyDescent="0.2">
      <c r="N62" s="41"/>
      <c r="O62" s="41"/>
      <c r="P62" s="41"/>
    </row>
    <row r="63" spans="1:19" x14ac:dyDescent="0.2">
      <c r="N63" s="41"/>
      <c r="O63" s="41"/>
      <c r="P63" s="41"/>
    </row>
    <row r="64" spans="1:19" x14ac:dyDescent="0.2">
      <c r="N64" s="41"/>
      <c r="O64" s="41"/>
      <c r="P64" s="41"/>
    </row>
    <row r="65" spans="14:16" x14ac:dyDescent="0.2">
      <c r="N65" s="41"/>
      <c r="O65" s="41"/>
      <c r="P65" s="41"/>
    </row>
    <row r="66" spans="14:16" x14ac:dyDescent="0.2">
      <c r="N66" s="41"/>
      <c r="O66" s="41"/>
      <c r="P66" s="41"/>
    </row>
    <row r="67" spans="14:16" x14ac:dyDescent="0.2">
      <c r="N67" s="41"/>
      <c r="O67" s="41"/>
      <c r="P67" s="41"/>
    </row>
    <row r="68" spans="14:16" x14ac:dyDescent="0.2">
      <c r="N68" s="41"/>
      <c r="O68" s="41"/>
      <c r="P68" s="41"/>
    </row>
    <row r="69" spans="14:16" x14ac:dyDescent="0.2">
      <c r="N69" s="41"/>
      <c r="O69" s="41"/>
      <c r="P69" s="41"/>
    </row>
    <row r="70" spans="14:16" x14ac:dyDescent="0.2">
      <c r="N70" s="41"/>
      <c r="O70" s="41"/>
      <c r="P70" s="41"/>
    </row>
    <row r="71" spans="14:16" x14ac:dyDescent="0.2">
      <c r="N71" s="41"/>
      <c r="O71" s="41"/>
      <c r="P71" s="41"/>
    </row>
    <row r="72" spans="14:16" x14ac:dyDescent="0.2">
      <c r="N72" s="41"/>
      <c r="O72" s="41"/>
      <c r="P72" s="41"/>
    </row>
    <row r="73" spans="14:16" x14ac:dyDescent="0.2">
      <c r="N73" s="41"/>
      <c r="O73" s="41"/>
      <c r="P73" s="41"/>
    </row>
    <row r="74" spans="14:16" x14ac:dyDescent="0.2">
      <c r="N74" s="41"/>
      <c r="O74" s="41"/>
      <c r="P74" s="41"/>
    </row>
    <row r="75" spans="14:16" x14ac:dyDescent="0.2">
      <c r="N75" s="41"/>
      <c r="O75" s="41"/>
      <c r="P75" s="41"/>
    </row>
    <row r="76" spans="14:16" x14ac:dyDescent="0.2">
      <c r="N76" s="41"/>
      <c r="O76" s="41"/>
      <c r="P76" s="41"/>
    </row>
    <row r="77" spans="14:16" x14ac:dyDescent="0.2">
      <c r="N77" s="41"/>
      <c r="O77" s="41"/>
      <c r="P77" s="41"/>
    </row>
    <row r="78" spans="14:16" x14ac:dyDescent="0.2">
      <c r="N78" s="41"/>
      <c r="O78" s="41"/>
      <c r="P78" s="41"/>
    </row>
    <row r="79" spans="14:16" x14ac:dyDescent="0.2">
      <c r="N79" s="41"/>
      <c r="O79" s="41"/>
      <c r="P79" s="41"/>
    </row>
    <row r="80" spans="14:16" x14ac:dyDescent="0.2">
      <c r="N80" s="41"/>
      <c r="O80" s="41"/>
      <c r="P80" s="41"/>
    </row>
    <row r="81" spans="14:16" x14ac:dyDescent="0.2">
      <c r="N81" s="41"/>
      <c r="O81" s="41"/>
      <c r="P81" s="41"/>
    </row>
    <row r="82" spans="14:16" x14ac:dyDescent="0.2">
      <c r="N82" s="41"/>
      <c r="O82" s="41"/>
      <c r="P82" s="41"/>
    </row>
    <row r="83" spans="14:16" x14ac:dyDescent="0.2">
      <c r="N83" s="41"/>
      <c r="O83" s="41"/>
      <c r="P83" s="41"/>
    </row>
    <row r="84" spans="14:16" x14ac:dyDescent="0.2">
      <c r="N84" s="41"/>
      <c r="O84" s="41"/>
      <c r="P84" s="41"/>
    </row>
    <row r="85" spans="14:16" x14ac:dyDescent="0.2">
      <c r="N85" s="41"/>
      <c r="O85" s="41"/>
      <c r="P85" s="41"/>
    </row>
    <row r="86" spans="14:16" x14ac:dyDescent="0.2">
      <c r="N86" s="41"/>
      <c r="O86" s="41"/>
      <c r="P86" s="41"/>
    </row>
    <row r="87" spans="14:16" x14ac:dyDescent="0.2">
      <c r="N87" s="41"/>
      <c r="O87" s="41"/>
      <c r="P87" s="41"/>
    </row>
    <row r="88" spans="14:16" x14ac:dyDescent="0.2">
      <c r="N88" s="41"/>
      <c r="O88" s="41"/>
      <c r="P88" s="41"/>
    </row>
    <row r="89" spans="14:16" x14ac:dyDescent="0.2">
      <c r="N89" s="41"/>
      <c r="O89" s="41"/>
      <c r="P89" s="41"/>
    </row>
    <row r="90" spans="14:16" x14ac:dyDescent="0.2">
      <c r="N90" s="41"/>
      <c r="O90" s="41"/>
      <c r="P90" s="41"/>
    </row>
    <row r="91" spans="14:16" x14ac:dyDescent="0.2">
      <c r="N91" s="41"/>
      <c r="O91" s="41"/>
      <c r="P91" s="41"/>
    </row>
    <row r="92" spans="14:16" x14ac:dyDescent="0.2">
      <c r="N92" s="41"/>
      <c r="O92" s="41"/>
      <c r="P92" s="41"/>
    </row>
    <row r="93" spans="14:16" x14ac:dyDescent="0.2">
      <c r="N93" s="41"/>
      <c r="O93" s="41"/>
      <c r="P93" s="41"/>
    </row>
    <row r="94" spans="14:16" x14ac:dyDescent="0.2">
      <c r="N94" s="41"/>
      <c r="O94" s="41"/>
      <c r="P94" s="41"/>
    </row>
    <row r="95" spans="14:16" x14ac:dyDescent="0.2">
      <c r="N95" s="41"/>
      <c r="O95" s="41"/>
      <c r="P95" s="41"/>
    </row>
    <row r="96" spans="14:16" x14ac:dyDescent="0.2">
      <c r="N96" s="41"/>
      <c r="O96" s="41"/>
      <c r="P96" s="41"/>
    </row>
    <row r="97" spans="14:16" x14ac:dyDescent="0.2">
      <c r="N97" s="41"/>
      <c r="O97" s="41"/>
      <c r="P97" s="41"/>
    </row>
    <row r="98" spans="14:16" x14ac:dyDescent="0.2">
      <c r="N98" s="41"/>
      <c r="O98" s="41"/>
      <c r="P98" s="41"/>
    </row>
    <row r="99" spans="14:16" x14ac:dyDescent="0.2">
      <c r="N99" s="41"/>
      <c r="O99" s="41"/>
      <c r="P99" s="41"/>
    </row>
    <row r="100" spans="14:16" x14ac:dyDescent="0.2">
      <c r="N100" s="41"/>
      <c r="O100" s="41"/>
      <c r="P100" s="41"/>
    </row>
    <row r="101" spans="14:16" x14ac:dyDescent="0.2">
      <c r="N101" s="41"/>
      <c r="O101" s="41"/>
      <c r="P101" s="41"/>
    </row>
    <row r="102" spans="14:16" x14ac:dyDescent="0.2">
      <c r="N102" s="41"/>
      <c r="O102" s="41"/>
      <c r="P102" s="41"/>
    </row>
    <row r="103" spans="14:16" x14ac:dyDescent="0.2">
      <c r="N103" s="41"/>
      <c r="O103" s="41"/>
      <c r="P103" s="41"/>
    </row>
    <row r="104" spans="14:16" x14ac:dyDescent="0.2">
      <c r="N104" s="41"/>
      <c r="O104" s="41"/>
      <c r="P104" s="41"/>
    </row>
    <row r="105" spans="14:16" x14ac:dyDescent="0.2">
      <c r="N105" s="41"/>
      <c r="O105" s="41"/>
      <c r="P105" s="41"/>
    </row>
    <row r="106" spans="14:16" x14ac:dyDescent="0.2">
      <c r="N106" s="41"/>
      <c r="O106" s="41"/>
      <c r="P106" s="41"/>
    </row>
    <row r="107" spans="14:16" x14ac:dyDescent="0.2">
      <c r="N107" s="41"/>
      <c r="O107" s="41"/>
      <c r="P107" s="41"/>
    </row>
    <row r="108" spans="14:16" x14ac:dyDescent="0.2">
      <c r="N108" s="41"/>
      <c r="O108" s="41"/>
      <c r="P108" s="41"/>
    </row>
    <row r="109" spans="14:16" x14ac:dyDescent="0.2">
      <c r="N109" s="41"/>
      <c r="O109" s="41"/>
      <c r="P109" s="41"/>
    </row>
    <row r="110" spans="14:16" x14ac:dyDescent="0.2">
      <c r="N110" s="41"/>
      <c r="O110" s="41"/>
      <c r="P110" s="41"/>
    </row>
    <row r="111" spans="14:16" x14ac:dyDescent="0.2">
      <c r="N111" s="41"/>
      <c r="O111" s="41"/>
      <c r="P111" s="41"/>
    </row>
    <row r="112" spans="14:16" x14ac:dyDescent="0.2">
      <c r="N112" s="41"/>
      <c r="O112" s="41"/>
      <c r="P112" s="41"/>
    </row>
    <row r="113" spans="14:16" x14ac:dyDescent="0.2">
      <c r="N113" s="41"/>
      <c r="O113" s="41"/>
      <c r="P113" s="41"/>
    </row>
    <row r="114" spans="14:16" x14ac:dyDescent="0.2">
      <c r="N114" s="41"/>
      <c r="O114" s="41"/>
      <c r="P114" s="41"/>
    </row>
    <row r="115" spans="14:16" x14ac:dyDescent="0.2">
      <c r="N115" s="41"/>
      <c r="O115" s="41"/>
      <c r="P115" s="41"/>
    </row>
    <row r="116" spans="14:16" x14ac:dyDescent="0.2">
      <c r="N116" s="41"/>
      <c r="O116" s="41"/>
      <c r="P116" s="41"/>
    </row>
    <row r="117" spans="14:16" x14ac:dyDescent="0.2">
      <c r="N117" s="41"/>
      <c r="O117" s="41"/>
      <c r="P117" s="41"/>
    </row>
  </sheetData>
  <mergeCells count="1">
    <mergeCell ref="A1:S2"/>
  </mergeCells>
  <printOptions horizontalCentered="1" verticalCentered="1"/>
  <pageMargins left="0.75" right="0.49" top="0.87" bottom="0.38" header="0.21" footer="0.31"/>
  <pageSetup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I63"/>
  <sheetViews>
    <sheetView showGridLines="0" tabSelected="1" zoomScaleNormal="100" workbookViewId="0">
      <selection activeCell="U22" sqref="U22"/>
    </sheetView>
  </sheetViews>
  <sheetFormatPr defaultColWidth="9.140625" defaultRowHeight="11.25" x14ac:dyDescent="0.2"/>
  <cols>
    <col min="1" max="1" width="12.140625" style="87" bestFit="1" customWidth="1"/>
    <col min="2" max="18" width="10.85546875" style="78" customWidth="1"/>
    <col min="19" max="35" width="9.140625" style="78" customWidth="1"/>
    <col min="36" max="16384" width="9.140625" style="78"/>
  </cols>
  <sheetData>
    <row r="1" spans="1:35" s="80" customFormat="1" ht="12.75" customHeight="1" x14ac:dyDescent="0.2">
      <c r="A1" s="108" t="s">
        <v>18</v>
      </c>
      <c r="B1" s="109"/>
      <c r="C1" s="109"/>
      <c r="D1" s="109"/>
      <c r="E1" s="109"/>
      <c r="F1" s="109"/>
      <c r="G1" s="109"/>
      <c r="H1" s="109"/>
      <c r="I1" s="109"/>
      <c r="J1" s="109"/>
      <c r="K1" s="109"/>
      <c r="L1" s="109"/>
      <c r="M1" s="109"/>
      <c r="N1" s="109"/>
      <c r="O1" s="109"/>
      <c r="P1" s="109"/>
      <c r="Q1" s="109"/>
      <c r="R1" s="109"/>
      <c r="S1" s="109"/>
      <c r="T1" s="91"/>
      <c r="U1" s="91"/>
      <c r="V1" s="91"/>
      <c r="W1" s="91"/>
      <c r="X1" s="91"/>
      <c r="Y1" s="91"/>
      <c r="Z1" s="91"/>
      <c r="AA1" s="91"/>
      <c r="AB1" s="91"/>
      <c r="AC1" s="91"/>
      <c r="AD1" s="91"/>
      <c r="AE1" s="91"/>
      <c r="AF1" s="91"/>
      <c r="AG1" s="91"/>
      <c r="AH1" s="91"/>
      <c r="AI1" s="92"/>
    </row>
    <row r="2" spans="1:35" s="41" customFormat="1" ht="12.75" customHeight="1" x14ac:dyDescent="0.2">
      <c r="A2" s="110"/>
      <c r="B2" s="111"/>
      <c r="C2" s="111"/>
      <c r="D2" s="111"/>
      <c r="E2" s="111"/>
      <c r="F2" s="111"/>
      <c r="G2" s="111"/>
      <c r="H2" s="111"/>
      <c r="I2" s="111"/>
      <c r="J2" s="111"/>
      <c r="K2" s="111"/>
      <c r="L2" s="111"/>
      <c r="M2" s="111"/>
      <c r="N2" s="111"/>
      <c r="O2" s="111"/>
      <c r="P2" s="111"/>
      <c r="Q2" s="111"/>
      <c r="R2" s="111"/>
      <c r="S2" s="111"/>
      <c r="T2" s="93"/>
      <c r="U2" s="93"/>
      <c r="V2" s="93"/>
      <c r="W2" s="93"/>
      <c r="X2" s="93"/>
      <c r="Y2" s="93"/>
      <c r="Z2" s="93"/>
      <c r="AA2" s="93"/>
      <c r="AB2" s="93"/>
      <c r="AC2" s="93"/>
      <c r="AD2" s="93"/>
      <c r="AE2" s="93"/>
      <c r="AF2" s="93"/>
      <c r="AG2" s="93"/>
      <c r="AH2" s="93"/>
      <c r="AI2" s="94"/>
    </row>
    <row r="3" spans="1:35" s="81" customFormat="1" ht="25.5" x14ac:dyDescent="0.2">
      <c r="A3" s="68" t="s">
        <v>1</v>
      </c>
      <c r="B3" s="98" t="s">
        <v>2</v>
      </c>
      <c r="C3" s="98" t="s">
        <v>3</v>
      </c>
      <c r="D3" s="98" t="s">
        <v>4</v>
      </c>
      <c r="E3" s="98" t="s">
        <v>5</v>
      </c>
      <c r="F3" s="98" t="s">
        <v>6</v>
      </c>
      <c r="G3" s="98" t="s">
        <v>7</v>
      </c>
      <c r="H3" s="98" t="s">
        <v>8</v>
      </c>
      <c r="I3" s="98" t="s">
        <v>9</v>
      </c>
      <c r="J3" s="98" t="s">
        <v>10</v>
      </c>
      <c r="K3" s="98" t="s">
        <v>11</v>
      </c>
      <c r="L3" s="98" t="s">
        <v>12</v>
      </c>
      <c r="M3" s="98" t="s">
        <v>13</v>
      </c>
      <c r="N3" s="98" t="s">
        <v>14</v>
      </c>
      <c r="O3" s="98" t="s">
        <v>15</v>
      </c>
      <c r="P3" s="98" t="s">
        <v>63</v>
      </c>
      <c r="Q3" s="98" t="s">
        <v>64</v>
      </c>
      <c r="R3" s="98" t="s">
        <v>65</v>
      </c>
      <c r="S3" s="96" t="s">
        <v>66</v>
      </c>
    </row>
    <row r="4" spans="1:35" ht="12.75" customHeight="1" x14ac:dyDescent="0.2">
      <c r="A4" s="69">
        <v>1</v>
      </c>
      <c r="B4" s="38">
        <v>6.4999999999999997E-3</v>
      </c>
      <c r="C4" s="37">
        <v>9.7000000000000003E-3</v>
      </c>
      <c r="D4" s="38">
        <v>1.1900000000000001E-2</v>
      </c>
      <c r="E4" s="37">
        <v>1.1599999999999999E-2</v>
      </c>
      <c r="F4" s="38">
        <v>1.2E-2</v>
      </c>
      <c r="G4" s="48">
        <v>1.7299999999999999E-2</v>
      </c>
      <c r="H4" s="38">
        <v>1.29E-2</v>
      </c>
      <c r="I4" s="48">
        <v>2.0199999999999999E-2</v>
      </c>
      <c r="J4" s="74">
        <v>1.29E-2</v>
      </c>
      <c r="K4" s="48">
        <v>1.78E-2</v>
      </c>
      <c r="L4" s="74">
        <v>1.29E-2</v>
      </c>
      <c r="M4" s="48">
        <v>1.2200000000000001E-2</v>
      </c>
      <c r="N4" s="74">
        <v>1.2E-2</v>
      </c>
      <c r="O4" s="48">
        <v>1.49E-2</v>
      </c>
      <c r="P4" s="74">
        <v>1.61E-2</v>
      </c>
      <c r="Q4" s="48">
        <v>1.4200000000000001E-2</v>
      </c>
      <c r="R4" s="74">
        <v>1.6199999999999999E-2</v>
      </c>
      <c r="S4" s="100">
        <v>1.3095531838182154E-2</v>
      </c>
    </row>
    <row r="5" spans="1:35" ht="12.75" customHeight="1" x14ac:dyDescent="0.2">
      <c r="A5" s="69">
        <f>A4+1</f>
        <v>2</v>
      </c>
      <c r="B5" s="38">
        <v>1.1599999999999999E-2</v>
      </c>
      <c r="C5" s="37">
        <v>1.2200000000000001E-2</v>
      </c>
      <c r="D5" s="38">
        <v>1.29E-2</v>
      </c>
      <c r="E5" s="37">
        <v>0.01</v>
      </c>
      <c r="F5" s="38">
        <v>1.38E-2</v>
      </c>
      <c r="G5" s="48">
        <v>1.2500000000000001E-2</v>
      </c>
      <c r="H5" s="38">
        <v>1.6799999999999999E-2</v>
      </c>
      <c r="I5" s="48">
        <v>1.6799999999999999E-2</v>
      </c>
      <c r="J5" s="74">
        <v>1.5699999999999999E-2</v>
      </c>
      <c r="K5" s="48">
        <v>1.55E-2</v>
      </c>
      <c r="L5" s="74">
        <v>1.9800000000000002E-2</v>
      </c>
      <c r="M5" s="48">
        <v>1.66E-2</v>
      </c>
      <c r="N5" s="74">
        <v>1.5599999999999999E-2</v>
      </c>
      <c r="O5" s="48">
        <v>1.55E-2</v>
      </c>
      <c r="P5" s="74">
        <v>0.02</v>
      </c>
      <c r="Q5" s="48">
        <v>1.77E-2</v>
      </c>
      <c r="R5" s="74">
        <v>1.4768356149731267E-2</v>
      </c>
      <c r="S5" s="100">
        <v>1.3087712522703321E-2</v>
      </c>
    </row>
    <row r="6" spans="1:35" ht="12.75" customHeight="1" x14ac:dyDescent="0.2">
      <c r="A6" s="69">
        <f t="shared" ref="A6:A27" si="0">A5+1</f>
        <v>3</v>
      </c>
      <c r="B6" s="38">
        <v>1.4500000000000001E-2</v>
      </c>
      <c r="C6" s="37">
        <v>1.54E-2</v>
      </c>
      <c r="D6" s="38">
        <v>1.54E-2</v>
      </c>
      <c r="E6" s="37">
        <v>9.9000000000000008E-3</v>
      </c>
      <c r="F6" s="38">
        <v>1.4200000000000001E-2</v>
      </c>
      <c r="G6" s="48">
        <v>1.2200000000000001E-2</v>
      </c>
      <c r="H6" s="38">
        <v>1.5699999999999999E-2</v>
      </c>
      <c r="I6" s="48">
        <v>1.52E-2</v>
      </c>
      <c r="J6" s="74">
        <v>1.5299999999999999E-2</v>
      </c>
      <c r="K6" s="48">
        <v>1.5800000000000002E-2</v>
      </c>
      <c r="L6" s="74">
        <v>1.7399999999999999E-2</v>
      </c>
      <c r="M6" s="48">
        <v>1.8200000000000001E-2</v>
      </c>
      <c r="N6" s="74">
        <v>1.4800000000000001E-2</v>
      </c>
      <c r="O6" s="48">
        <v>1.6299999999999999E-2</v>
      </c>
      <c r="P6" s="74">
        <v>1.5900000000000001E-2</v>
      </c>
      <c r="Q6" s="48">
        <v>1.6400000000000001E-2</v>
      </c>
      <c r="R6" s="74">
        <v>1.6011634579324942E-2</v>
      </c>
      <c r="S6" s="100"/>
    </row>
    <row r="7" spans="1:35" ht="12.75" customHeight="1" x14ac:dyDescent="0.2">
      <c r="A7" s="69">
        <f t="shared" si="0"/>
        <v>4</v>
      </c>
      <c r="B7" s="38">
        <v>1.5100000000000001E-2</v>
      </c>
      <c r="C7" s="37">
        <v>1.54E-2</v>
      </c>
      <c r="D7" s="38">
        <v>1.2999999999999999E-2</v>
      </c>
      <c r="E7" s="37">
        <v>1.18E-2</v>
      </c>
      <c r="F7" s="38">
        <v>1.6E-2</v>
      </c>
      <c r="G7" s="48">
        <v>1.1599999999999999E-2</v>
      </c>
      <c r="H7" s="38">
        <v>1.6799999999999999E-2</v>
      </c>
      <c r="I7" s="48">
        <v>1.55E-2</v>
      </c>
      <c r="J7" s="74">
        <v>1.7500000000000002E-2</v>
      </c>
      <c r="K7" s="48">
        <v>1.41E-2</v>
      </c>
      <c r="L7" s="74">
        <v>1.7999999999999999E-2</v>
      </c>
      <c r="M7" s="48">
        <v>1.66E-2</v>
      </c>
      <c r="N7" s="74">
        <v>1.4200000000000001E-2</v>
      </c>
      <c r="O7" s="48">
        <v>1.49E-2</v>
      </c>
      <c r="P7" s="74">
        <v>1.8599999999999998E-2</v>
      </c>
      <c r="Q7" s="48">
        <v>1.5100000000000001E-2</v>
      </c>
      <c r="R7" s="74">
        <v>1.3377380811091402E-2</v>
      </c>
      <c r="S7" s="100"/>
    </row>
    <row r="8" spans="1:35" ht="12.75" customHeight="1" x14ac:dyDescent="0.2">
      <c r="A8" s="69">
        <f t="shared" si="0"/>
        <v>5</v>
      </c>
      <c r="B8" s="38">
        <v>1.5699999999999999E-2</v>
      </c>
      <c r="C8" s="37">
        <v>1.35E-2</v>
      </c>
      <c r="D8" s="38">
        <v>1.6799999999999999E-2</v>
      </c>
      <c r="E8" s="37">
        <v>1.49E-2</v>
      </c>
      <c r="F8" s="38">
        <v>1.6299999999999999E-2</v>
      </c>
      <c r="G8" s="48">
        <v>1.26E-2</v>
      </c>
      <c r="H8" s="38">
        <v>1.8100000000000002E-2</v>
      </c>
      <c r="I8" s="48">
        <v>1.5599999999999999E-2</v>
      </c>
      <c r="J8" s="74">
        <v>1.7399999999999999E-2</v>
      </c>
      <c r="K8" s="48">
        <v>1.9400000000000001E-2</v>
      </c>
      <c r="L8" s="74">
        <v>1.7399999999999999E-2</v>
      </c>
      <c r="M8" s="48">
        <v>1.5599999999999999E-2</v>
      </c>
      <c r="N8" s="74">
        <v>1.4800000000000001E-2</v>
      </c>
      <c r="O8" s="48">
        <v>1.84E-2</v>
      </c>
      <c r="P8" s="74">
        <v>1.8499999999999999E-2</v>
      </c>
      <c r="Q8" s="48">
        <v>1.5599999999999999E-2</v>
      </c>
      <c r="R8" s="74">
        <v>1.2584816529255121E-2</v>
      </c>
      <c r="S8" s="100"/>
    </row>
    <row r="9" spans="1:35" ht="12.75" customHeight="1" x14ac:dyDescent="0.2">
      <c r="A9" s="69">
        <f t="shared" si="0"/>
        <v>6</v>
      </c>
      <c r="B9" s="38">
        <v>1.35E-2</v>
      </c>
      <c r="C9" s="37">
        <v>1.52E-2</v>
      </c>
      <c r="D9" s="38">
        <v>1.5100000000000001E-2</v>
      </c>
      <c r="E9" s="37">
        <v>1.4500000000000001E-2</v>
      </c>
      <c r="F9" s="38">
        <v>1.49E-2</v>
      </c>
      <c r="G9" s="48">
        <v>1.37E-2</v>
      </c>
      <c r="H9" s="38">
        <v>1.66E-2</v>
      </c>
      <c r="I9" s="48">
        <v>1.66E-2</v>
      </c>
      <c r="J9" s="74">
        <v>1.7000000000000001E-2</v>
      </c>
      <c r="K9" s="48">
        <v>1.5299999999999999E-2</v>
      </c>
      <c r="L9" s="74">
        <v>1.6199999999999999E-2</v>
      </c>
      <c r="M9" s="48">
        <v>1.41E-2</v>
      </c>
      <c r="N9" s="74">
        <v>1.4999999999999999E-2</v>
      </c>
      <c r="O9" s="48">
        <v>1.47E-2</v>
      </c>
      <c r="P9" s="74">
        <v>1.52E-2</v>
      </c>
      <c r="Q9" s="48">
        <v>1.4957499294420053E-2</v>
      </c>
      <c r="R9" s="74"/>
      <c r="S9" s="100"/>
    </row>
    <row r="10" spans="1:35" ht="12.75" customHeight="1" x14ac:dyDescent="0.2">
      <c r="A10" s="69">
        <f t="shared" si="0"/>
        <v>7</v>
      </c>
      <c r="B10" s="38">
        <v>1.5299999999999999E-2</v>
      </c>
      <c r="C10" s="37">
        <v>1.37E-2</v>
      </c>
      <c r="D10" s="38">
        <v>1.35E-2</v>
      </c>
      <c r="E10" s="37">
        <v>1.61E-2</v>
      </c>
      <c r="F10" s="38">
        <v>1.55E-2</v>
      </c>
      <c r="G10" s="48">
        <v>1.3100000000000001E-2</v>
      </c>
      <c r="H10" s="38">
        <v>1.83E-2</v>
      </c>
      <c r="I10" s="48">
        <v>1.83E-2</v>
      </c>
      <c r="J10" s="74">
        <v>1.4500000000000001E-2</v>
      </c>
      <c r="K10" s="48">
        <v>1.6199999999999999E-2</v>
      </c>
      <c r="L10" s="74">
        <v>1.77E-2</v>
      </c>
      <c r="M10" s="48">
        <v>1.3100000000000001E-2</v>
      </c>
      <c r="N10" s="74">
        <v>1.26E-2</v>
      </c>
      <c r="O10" s="48">
        <v>1.7500000000000002E-2</v>
      </c>
      <c r="P10" s="74">
        <v>1.5599999999999999E-2</v>
      </c>
      <c r="Q10" s="48">
        <v>1.4472421311473551E-2</v>
      </c>
      <c r="R10" s="74"/>
      <c r="S10" s="100"/>
    </row>
    <row r="11" spans="1:35" ht="12.75" customHeight="1" x14ac:dyDescent="0.2">
      <c r="A11" s="69">
        <f t="shared" si="0"/>
        <v>8</v>
      </c>
      <c r="B11" s="38">
        <v>1.5599999999999999E-2</v>
      </c>
      <c r="C11" s="37">
        <v>1.52E-2</v>
      </c>
      <c r="D11" s="38">
        <v>1.55E-2</v>
      </c>
      <c r="E11" s="37">
        <v>1.61E-2</v>
      </c>
      <c r="F11" s="38">
        <v>1.54E-2</v>
      </c>
      <c r="G11" s="48">
        <v>1.9300000000000001E-2</v>
      </c>
      <c r="H11" s="38">
        <v>1.72E-2</v>
      </c>
      <c r="I11" s="48">
        <v>1.8200000000000001E-2</v>
      </c>
      <c r="J11" s="74">
        <v>1.9199999999999998E-2</v>
      </c>
      <c r="K11" s="48">
        <v>1.7299999999999999E-2</v>
      </c>
      <c r="L11" s="74">
        <v>1.6400000000000001E-2</v>
      </c>
      <c r="M11" s="48">
        <v>1.4999999999999999E-2</v>
      </c>
      <c r="N11" s="74">
        <v>1.7100000000000001E-2</v>
      </c>
      <c r="O11" s="48">
        <v>1.5900000000000001E-2</v>
      </c>
      <c r="P11" s="74">
        <v>1.5061843029630963E-2</v>
      </c>
      <c r="Q11" s="48">
        <v>1.3792658879750492E-2</v>
      </c>
      <c r="R11" s="74"/>
      <c r="S11" s="100"/>
    </row>
    <row r="12" spans="1:35" ht="12.75" customHeight="1" x14ac:dyDescent="0.2">
      <c r="A12" s="69">
        <f t="shared" si="0"/>
        <v>9</v>
      </c>
      <c r="B12" s="38">
        <v>1.38E-2</v>
      </c>
      <c r="C12" s="37">
        <v>1.5900000000000001E-2</v>
      </c>
      <c r="D12" s="38">
        <v>1.61E-2</v>
      </c>
      <c r="E12" s="37">
        <v>1.41E-2</v>
      </c>
      <c r="F12" s="38">
        <v>1.37E-2</v>
      </c>
      <c r="G12" s="48">
        <v>1.8800000000000001E-2</v>
      </c>
      <c r="H12" s="38">
        <v>1.6199999999999999E-2</v>
      </c>
      <c r="I12" s="48">
        <v>1.67E-2</v>
      </c>
      <c r="J12" s="74">
        <v>1.6199999999999999E-2</v>
      </c>
      <c r="K12" s="48">
        <v>1.38E-2</v>
      </c>
      <c r="L12" s="74">
        <v>1.5599999999999999E-2</v>
      </c>
      <c r="M12" s="48">
        <v>1.46E-2</v>
      </c>
      <c r="N12" s="74">
        <v>1.3599999999999999E-2</v>
      </c>
      <c r="O12" s="48">
        <v>1.49E-2</v>
      </c>
      <c r="P12" s="74">
        <v>1.6486983645225127E-2</v>
      </c>
      <c r="Q12" s="48">
        <v>1.3562264256421709E-2</v>
      </c>
      <c r="R12" s="74"/>
      <c r="S12" s="100"/>
    </row>
    <row r="13" spans="1:35" ht="12.75" customHeight="1" x14ac:dyDescent="0.2">
      <c r="A13" s="69">
        <f t="shared" si="0"/>
        <v>10</v>
      </c>
      <c r="B13" s="38">
        <v>1.6899999999999998E-2</v>
      </c>
      <c r="C13" s="37">
        <v>1.3599999999999999E-2</v>
      </c>
      <c r="D13" s="38">
        <v>1.6400000000000001E-2</v>
      </c>
      <c r="E13" s="37">
        <v>1.5699999999999999E-2</v>
      </c>
      <c r="F13" s="38">
        <v>1.8700000000000001E-2</v>
      </c>
      <c r="G13" s="48">
        <v>1.7000000000000001E-2</v>
      </c>
      <c r="H13" s="38">
        <v>1.6199999999999999E-2</v>
      </c>
      <c r="I13" s="48">
        <v>1.52E-2</v>
      </c>
      <c r="J13" s="74">
        <v>1.7299999999999999E-2</v>
      </c>
      <c r="K13" s="48">
        <v>1.5900000000000001E-2</v>
      </c>
      <c r="L13" s="79">
        <v>1.49E-2</v>
      </c>
      <c r="M13" s="48">
        <v>1.67E-2</v>
      </c>
      <c r="N13" s="79">
        <v>1.6899999999999998E-2</v>
      </c>
      <c r="O13" s="48">
        <v>1.6E-2</v>
      </c>
      <c r="P13" s="79">
        <v>1.5214124774383246E-2</v>
      </c>
      <c r="Q13" s="48"/>
      <c r="R13" s="79"/>
      <c r="S13" s="100"/>
    </row>
    <row r="14" spans="1:35" ht="12.75" customHeight="1" x14ac:dyDescent="0.2">
      <c r="A14" s="69">
        <f t="shared" si="0"/>
        <v>11</v>
      </c>
      <c r="B14" s="38">
        <v>1.47E-2</v>
      </c>
      <c r="C14" s="37">
        <v>1.5599999999999999E-2</v>
      </c>
      <c r="D14" s="38">
        <v>1.78E-2</v>
      </c>
      <c r="E14" s="37">
        <v>1.55E-2</v>
      </c>
      <c r="F14" s="38">
        <v>1.7899999999999999E-2</v>
      </c>
      <c r="G14" s="48">
        <v>1.9599999999999999E-2</v>
      </c>
      <c r="H14" s="38">
        <v>1.7000000000000001E-2</v>
      </c>
      <c r="I14" s="48">
        <v>1.8200000000000001E-2</v>
      </c>
      <c r="J14" s="74">
        <v>1.6199999999999999E-2</v>
      </c>
      <c r="K14" s="48">
        <v>1.32E-2</v>
      </c>
      <c r="L14" s="74">
        <v>1.29E-2</v>
      </c>
      <c r="M14" s="48">
        <v>1.3599999999999999E-2</v>
      </c>
      <c r="N14" s="74">
        <v>1.54E-2</v>
      </c>
      <c r="O14" s="48">
        <v>1.4346018018286968E-2</v>
      </c>
      <c r="P14" s="74">
        <v>1.3916874168808314E-2</v>
      </c>
      <c r="Q14" s="48"/>
      <c r="R14" s="74"/>
      <c r="S14" s="100"/>
    </row>
    <row r="15" spans="1:35" ht="12.75" customHeight="1" x14ac:dyDescent="0.2">
      <c r="A15" s="69">
        <f t="shared" si="0"/>
        <v>12</v>
      </c>
      <c r="B15" s="38">
        <v>1.49E-2</v>
      </c>
      <c r="C15" s="37">
        <v>1.37E-2</v>
      </c>
      <c r="D15" s="38">
        <v>1.6299999999999999E-2</v>
      </c>
      <c r="E15" s="37">
        <v>1.3299999999999999E-2</v>
      </c>
      <c r="F15" s="38">
        <v>1.66E-2</v>
      </c>
      <c r="G15" s="48">
        <v>1.83E-2</v>
      </c>
      <c r="H15" s="38">
        <v>1.6E-2</v>
      </c>
      <c r="I15" s="48">
        <v>1.52E-2</v>
      </c>
      <c r="J15" s="74">
        <v>1.5299999999999999E-2</v>
      </c>
      <c r="K15" s="48">
        <v>1.2999999999999999E-2</v>
      </c>
      <c r="L15" s="74">
        <v>1.34E-2</v>
      </c>
      <c r="M15" s="48">
        <v>1.6299999999999999E-2</v>
      </c>
      <c r="N15" s="74">
        <v>1.41E-2</v>
      </c>
      <c r="O15" s="48">
        <v>1.468314105034842E-2</v>
      </c>
      <c r="P15" s="74"/>
      <c r="Q15" s="48"/>
      <c r="R15" s="74"/>
      <c r="S15" s="100"/>
    </row>
    <row r="16" spans="1:35" ht="12.75" customHeight="1" x14ac:dyDescent="0.2">
      <c r="A16" s="69">
        <f t="shared" si="0"/>
        <v>13</v>
      </c>
      <c r="B16" s="38">
        <v>1.61E-2</v>
      </c>
      <c r="C16" s="37">
        <v>1.38E-2</v>
      </c>
      <c r="D16" s="38">
        <v>1.52E-2</v>
      </c>
      <c r="E16" s="37">
        <v>1.77E-2</v>
      </c>
      <c r="F16" s="38">
        <v>1.83E-2</v>
      </c>
      <c r="G16" s="48">
        <v>1.78E-2</v>
      </c>
      <c r="H16" s="38">
        <v>1.4500000000000001E-2</v>
      </c>
      <c r="I16" s="48">
        <v>1.47E-2</v>
      </c>
      <c r="J16" s="74">
        <v>1.6299999999999999E-2</v>
      </c>
      <c r="K16" s="48">
        <v>1.1900000000000001E-2</v>
      </c>
      <c r="L16" s="74">
        <v>1.15E-2</v>
      </c>
      <c r="M16" s="48">
        <v>1.54E-2</v>
      </c>
      <c r="N16" s="74">
        <v>1.4E-2</v>
      </c>
      <c r="O16" s="48">
        <v>1.3468708331896744E-2</v>
      </c>
      <c r="P16" s="74"/>
      <c r="Q16" s="48"/>
      <c r="R16" s="74"/>
      <c r="S16" s="100"/>
    </row>
    <row r="17" spans="1:19" ht="12.75" customHeight="1" x14ac:dyDescent="0.2">
      <c r="A17" s="69">
        <f t="shared" si="0"/>
        <v>14</v>
      </c>
      <c r="B17" s="38">
        <v>1.29E-2</v>
      </c>
      <c r="C17" s="37">
        <v>1.47E-2</v>
      </c>
      <c r="D17" s="38">
        <v>1.6299999999999999E-2</v>
      </c>
      <c r="E17" s="37">
        <v>1.7500000000000002E-2</v>
      </c>
      <c r="F17" s="38">
        <v>1.7100000000000001E-2</v>
      </c>
      <c r="G17" s="48">
        <v>1.6299999999999999E-2</v>
      </c>
      <c r="H17" s="38">
        <v>1.7999999999999999E-2</v>
      </c>
      <c r="I17" s="48">
        <v>1.47E-2</v>
      </c>
      <c r="J17" s="74">
        <v>1.4800000000000001E-2</v>
      </c>
      <c r="K17" s="48">
        <v>1.12E-2</v>
      </c>
      <c r="L17" s="74">
        <v>1.49E-2</v>
      </c>
      <c r="M17" s="48">
        <v>1.4E-2</v>
      </c>
      <c r="N17" s="74">
        <v>1.2484961347302901E-2</v>
      </c>
      <c r="O17" s="48">
        <v>1.2616202750468718E-2</v>
      </c>
      <c r="P17" s="74"/>
      <c r="Q17" s="48"/>
      <c r="R17" s="74"/>
      <c r="S17" s="100"/>
    </row>
    <row r="18" spans="1:19" ht="12.75" customHeight="1" x14ac:dyDescent="0.2">
      <c r="A18" s="69">
        <f t="shared" si="0"/>
        <v>15</v>
      </c>
      <c r="B18" s="38">
        <v>1.61E-2</v>
      </c>
      <c r="C18" s="37">
        <v>1.5800000000000002E-2</v>
      </c>
      <c r="D18" s="38">
        <v>1.6500000000000001E-2</v>
      </c>
      <c r="E18" s="37">
        <v>1.6500000000000001E-2</v>
      </c>
      <c r="F18" s="38">
        <v>1.6400000000000001E-2</v>
      </c>
      <c r="G18" s="48">
        <v>1.6E-2</v>
      </c>
      <c r="H18" s="38">
        <v>1.43E-2</v>
      </c>
      <c r="I18" s="48">
        <v>1.37E-2</v>
      </c>
      <c r="J18" s="74">
        <v>1.44E-2</v>
      </c>
      <c r="K18" s="48">
        <v>1.15E-2</v>
      </c>
      <c r="L18" s="74">
        <v>1.3100000000000001E-2</v>
      </c>
      <c r="M18" s="48">
        <v>1.44E-2</v>
      </c>
      <c r="N18" s="74">
        <v>1.4227824498143304E-2</v>
      </c>
      <c r="O18" s="48"/>
      <c r="P18" s="74"/>
      <c r="Q18" s="48"/>
      <c r="R18" s="74"/>
      <c r="S18" s="100"/>
    </row>
    <row r="19" spans="1:19" ht="12.75" customHeight="1" x14ac:dyDescent="0.2">
      <c r="A19" s="69">
        <f t="shared" si="0"/>
        <v>16</v>
      </c>
      <c r="B19" s="38">
        <v>1.34E-2</v>
      </c>
      <c r="C19" s="37">
        <v>1.54E-2</v>
      </c>
      <c r="D19" s="38">
        <v>1.52E-2</v>
      </c>
      <c r="E19" s="37">
        <v>1.8100000000000002E-2</v>
      </c>
      <c r="F19" s="38">
        <v>1.5299999999999999E-2</v>
      </c>
      <c r="G19" s="48">
        <v>1.6400000000000001E-2</v>
      </c>
      <c r="H19" s="38">
        <v>1.5299999999999999E-2</v>
      </c>
      <c r="I19" s="48">
        <v>1.5299999999999999E-2</v>
      </c>
      <c r="J19" s="74">
        <v>1.29E-2</v>
      </c>
      <c r="K19" s="48">
        <v>1.0500000000000001E-2</v>
      </c>
      <c r="L19" s="74">
        <v>1.47E-2</v>
      </c>
      <c r="M19" s="48">
        <v>1.2913164202284538E-2</v>
      </c>
      <c r="N19" s="74">
        <v>1.33026925035311E-2</v>
      </c>
      <c r="O19" s="48"/>
      <c r="P19" s="74"/>
      <c r="Q19" s="48"/>
      <c r="R19" s="74"/>
      <c r="S19" s="100"/>
    </row>
    <row r="20" spans="1:19" ht="12.75" customHeight="1" x14ac:dyDescent="0.2">
      <c r="A20" s="69">
        <f t="shared" si="0"/>
        <v>17</v>
      </c>
      <c r="B20" s="38">
        <v>1.32E-2</v>
      </c>
      <c r="C20" s="37">
        <v>1.6199999999999999E-2</v>
      </c>
      <c r="D20" s="38">
        <v>1.9099999999999999E-2</v>
      </c>
      <c r="E20" s="37">
        <v>1.6799999999999999E-2</v>
      </c>
      <c r="F20" s="38">
        <v>1.52E-2</v>
      </c>
      <c r="G20" s="48">
        <v>1.61E-2</v>
      </c>
      <c r="H20" s="38">
        <v>1.5299999999999999E-2</v>
      </c>
      <c r="I20" s="48">
        <v>1.32E-2</v>
      </c>
      <c r="J20" s="74">
        <v>1.23E-2</v>
      </c>
      <c r="K20" s="48">
        <v>1.34E-2</v>
      </c>
      <c r="L20" s="74">
        <v>1.3299999999999999E-2</v>
      </c>
      <c r="M20" s="48">
        <v>1.3732475414250427E-2</v>
      </c>
      <c r="N20" s="74">
        <v>1.2389774960406406E-2</v>
      </c>
      <c r="O20" s="48"/>
      <c r="P20" s="74"/>
      <c r="Q20" s="48"/>
      <c r="R20" s="74"/>
      <c r="S20" s="100"/>
    </row>
    <row r="21" spans="1:19" ht="12.75" customHeight="1" x14ac:dyDescent="0.2">
      <c r="A21" s="69">
        <f t="shared" si="0"/>
        <v>18</v>
      </c>
      <c r="B21" s="38">
        <v>1.41E-2</v>
      </c>
      <c r="C21" s="37">
        <v>1.6400000000000001E-2</v>
      </c>
      <c r="D21" s="38">
        <v>1.78E-2</v>
      </c>
      <c r="E21" s="37">
        <v>1.6500000000000001E-2</v>
      </c>
      <c r="F21" s="38">
        <v>1.5100000000000001E-2</v>
      </c>
      <c r="G21" s="48">
        <v>1.5900000000000001E-2</v>
      </c>
      <c r="H21" s="38">
        <v>1.3100000000000001E-2</v>
      </c>
      <c r="I21" s="48">
        <v>1.32E-2</v>
      </c>
      <c r="J21" s="74">
        <v>1.26E-2</v>
      </c>
      <c r="K21" s="48">
        <v>1.0800000000000001E-2</v>
      </c>
      <c r="L21" s="74">
        <v>1.2500000000000001E-2</v>
      </c>
      <c r="M21" s="48">
        <v>1.23163418021744E-2</v>
      </c>
      <c r="N21" s="74"/>
      <c r="O21" s="48"/>
      <c r="P21" s="74"/>
      <c r="Q21" s="48"/>
      <c r="R21" s="74"/>
      <c r="S21" s="100"/>
    </row>
    <row r="22" spans="1:19" ht="12.75" customHeight="1" x14ac:dyDescent="0.2">
      <c r="A22" s="69">
        <f t="shared" si="0"/>
        <v>19</v>
      </c>
      <c r="B22" s="38">
        <v>1.46E-2</v>
      </c>
      <c r="C22" s="37">
        <v>1.49E-2</v>
      </c>
      <c r="D22" s="38">
        <v>1.6799999999999999E-2</v>
      </c>
      <c r="E22" s="37">
        <v>1.5800000000000002E-2</v>
      </c>
      <c r="F22" s="38">
        <v>1.5100000000000001E-2</v>
      </c>
      <c r="G22" s="48">
        <v>1.47E-2</v>
      </c>
      <c r="H22" s="38">
        <v>1.43E-2</v>
      </c>
      <c r="I22" s="48">
        <v>1.2200000000000001E-2</v>
      </c>
      <c r="J22" s="74">
        <v>1.0800000000000001E-2</v>
      </c>
      <c r="K22" s="48">
        <v>1.29E-2</v>
      </c>
      <c r="L22" s="74">
        <v>1.26E-2</v>
      </c>
      <c r="M22" s="48">
        <v>1.1502471506929575E-2</v>
      </c>
      <c r="N22" s="74"/>
      <c r="O22" s="48"/>
      <c r="P22" s="74"/>
      <c r="Q22" s="48"/>
      <c r="R22" s="74"/>
      <c r="S22" s="100"/>
    </row>
    <row r="23" spans="1:19" ht="12.75" customHeight="1" x14ac:dyDescent="0.2">
      <c r="A23" s="69">
        <f t="shared" si="0"/>
        <v>20</v>
      </c>
      <c r="B23" s="38">
        <v>1.49E-2</v>
      </c>
      <c r="C23" s="37">
        <v>1.6299999999999999E-2</v>
      </c>
      <c r="D23" s="38">
        <v>1.78E-2</v>
      </c>
      <c r="E23" s="37">
        <v>1.44E-2</v>
      </c>
      <c r="F23" s="38">
        <v>1.35E-2</v>
      </c>
      <c r="G23" s="48">
        <v>1.6899999999999998E-2</v>
      </c>
      <c r="H23" s="38">
        <v>1.18E-2</v>
      </c>
      <c r="I23" s="48">
        <v>1.0999999999999999E-2</v>
      </c>
      <c r="J23" s="74">
        <v>1.38E-2</v>
      </c>
      <c r="K23" s="48">
        <v>1.23E-2</v>
      </c>
      <c r="L23" s="74">
        <v>1.1901345596751262E-2</v>
      </c>
      <c r="M23" s="48"/>
      <c r="N23" s="74"/>
      <c r="O23" s="48"/>
      <c r="P23" s="74"/>
      <c r="Q23" s="48"/>
      <c r="R23" s="74"/>
      <c r="S23" s="100"/>
    </row>
    <row r="24" spans="1:19" ht="12.75" customHeight="1" x14ac:dyDescent="0.2">
      <c r="A24" s="69">
        <f t="shared" si="0"/>
        <v>21</v>
      </c>
      <c r="B24" s="38">
        <v>1.55E-2</v>
      </c>
      <c r="C24" s="37">
        <v>1.5900000000000001E-2</v>
      </c>
      <c r="D24" s="38">
        <v>1.6400000000000001E-2</v>
      </c>
      <c r="E24" s="37">
        <v>1.38E-2</v>
      </c>
      <c r="F24" s="38">
        <v>1.3100000000000001E-2</v>
      </c>
      <c r="G24" s="48">
        <v>1.43E-2</v>
      </c>
      <c r="H24" s="38">
        <v>1.18E-2</v>
      </c>
      <c r="I24" s="48">
        <v>1.1900000000000001E-2</v>
      </c>
      <c r="J24" s="74">
        <v>1.1599999999999999E-2</v>
      </c>
      <c r="K24" s="48">
        <v>0.01</v>
      </c>
      <c r="L24" s="74">
        <v>1.1764313773195163E-2</v>
      </c>
      <c r="M24" s="48"/>
      <c r="N24" s="74"/>
      <c r="O24" s="48"/>
      <c r="P24" s="74"/>
      <c r="Q24" s="48"/>
      <c r="R24" s="74"/>
      <c r="S24" s="100"/>
    </row>
    <row r="25" spans="1:19" ht="12.75" customHeight="1" x14ac:dyDescent="0.2">
      <c r="A25" s="69">
        <f t="shared" si="0"/>
        <v>22</v>
      </c>
      <c r="B25" s="38">
        <v>1.5299999999999999E-2</v>
      </c>
      <c r="C25" s="37">
        <v>1.3599999999999999E-2</v>
      </c>
      <c r="D25" s="38">
        <v>1.6400000000000001E-2</v>
      </c>
      <c r="E25" s="37">
        <v>1.4800000000000001E-2</v>
      </c>
      <c r="F25" s="38">
        <v>1.46E-2</v>
      </c>
      <c r="G25" s="48">
        <v>1.44E-2</v>
      </c>
      <c r="H25" s="38">
        <v>0.01</v>
      </c>
      <c r="I25" s="48">
        <v>9.5999999999999992E-3</v>
      </c>
      <c r="J25" s="74">
        <v>1.2500000000000001E-2</v>
      </c>
      <c r="K25" s="48">
        <v>1.1599999999999999E-2</v>
      </c>
      <c r="L25" s="74">
        <v>1.03020591022159E-2</v>
      </c>
      <c r="M25" s="48"/>
      <c r="N25" s="74"/>
      <c r="O25" s="48"/>
      <c r="P25" s="74"/>
      <c r="Q25" s="48"/>
      <c r="R25" s="74"/>
      <c r="S25" s="100"/>
    </row>
    <row r="26" spans="1:19" ht="12.75" customHeight="1" x14ac:dyDescent="0.2">
      <c r="A26" s="69">
        <f t="shared" si="0"/>
        <v>23</v>
      </c>
      <c r="B26" s="38">
        <v>1.38E-2</v>
      </c>
      <c r="C26" s="37">
        <v>1.7000000000000001E-2</v>
      </c>
      <c r="D26" s="38">
        <v>1.52E-2</v>
      </c>
      <c r="E26" s="37">
        <v>1.43E-2</v>
      </c>
      <c r="F26" s="38">
        <v>1.2999999999999999E-2</v>
      </c>
      <c r="G26" s="48">
        <v>1.38E-2</v>
      </c>
      <c r="H26" s="38">
        <v>1.0500000000000001E-2</v>
      </c>
      <c r="I26" s="48">
        <v>1.2E-2</v>
      </c>
      <c r="J26" s="74">
        <v>1.18E-2</v>
      </c>
      <c r="K26" s="48">
        <v>1.1241030953613547E-2</v>
      </c>
      <c r="L26" s="74">
        <v>1.0530241025735127E-2</v>
      </c>
      <c r="M26" s="48"/>
      <c r="N26" s="74"/>
      <c r="O26" s="48"/>
      <c r="P26" s="74"/>
      <c r="Q26" s="48"/>
      <c r="R26" s="74"/>
      <c r="S26" s="100"/>
    </row>
    <row r="27" spans="1:19" ht="12.75" customHeight="1" x14ac:dyDescent="0.2">
      <c r="A27" s="69">
        <f t="shared" si="0"/>
        <v>24</v>
      </c>
      <c r="B27" s="38">
        <v>1.44E-2</v>
      </c>
      <c r="C27" s="37">
        <v>1.66E-2</v>
      </c>
      <c r="D27" s="38">
        <v>1.44E-2</v>
      </c>
      <c r="E27" s="37">
        <v>1.26E-2</v>
      </c>
      <c r="F27" s="38">
        <v>1.29E-2</v>
      </c>
      <c r="G27" s="48">
        <v>1.32E-2</v>
      </c>
      <c r="H27" s="38">
        <v>1.06E-2</v>
      </c>
      <c r="I27" s="48">
        <v>1.06E-2</v>
      </c>
      <c r="J27" s="74">
        <v>1.06E-2</v>
      </c>
      <c r="K27" s="48">
        <v>1.1090048816101556E-2</v>
      </c>
      <c r="L27" s="74"/>
      <c r="M27" s="48"/>
      <c r="N27" s="74"/>
      <c r="O27" s="48"/>
      <c r="P27" s="74"/>
      <c r="Q27" s="48"/>
      <c r="R27" s="74"/>
      <c r="S27" s="100"/>
    </row>
    <row r="28" spans="1:19" ht="12.75" customHeight="1" x14ac:dyDescent="0.2">
      <c r="A28" s="69">
        <f t="shared" ref="A28:A33" si="1">A27+1</f>
        <v>25</v>
      </c>
      <c r="B28" s="38">
        <v>1.3899999999999999E-2</v>
      </c>
      <c r="C28" s="37">
        <v>1.5299999999999999E-2</v>
      </c>
      <c r="D28" s="38">
        <v>1.47E-2</v>
      </c>
      <c r="E28" s="37">
        <v>1.4999999999999999E-2</v>
      </c>
      <c r="F28" s="38">
        <v>1.23E-2</v>
      </c>
      <c r="G28" s="48">
        <v>1.41E-2</v>
      </c>
      <c r="H28" s="38">
        <v>9.1000000000000004E-3</v>
      </c>
      <c r="I28" s="48">
        <v>1.2E-2</v>
      </c>
      <c r="J28" s="74">
        <v>1.11E-2</v>
      </c>
      <c r="K28" s="48">
        <v>1.1339662582394511E-2</v>
      </c>
      <c r="L28" s="74"/>
      <c r="M28" s="48"/>
      <c r="N28" s="74"/>
      <c r="O28" s="48"/>
      <c r="P28" s="74"/>
      <c r="Q28" s="48"/>
      <c r="R28" s="74"/>
      <c r="S28" s="100"/>
    </row>
    <row r="29" spans="1:19" ht="12.75" customHeight="1" x14ac:dyDescent="0.2">
      <c r="A29" s="69">
        <f t="shared" si="1"/>
        <v>26</v>
      </c>
      <c r="B29" s="38">
        <v>1.24E-2</v>
      </c>
      <c r="C29" s="37">
        <v>1.54E-2</v>
      </c>
      <c r="D29" s="38">
        <v>1.4200000000000001E-2</v>
      </c>
      <c r="E29" s="37">
        <v>1.38E-2</v>
      </c>
      <c r="F29" s="38">
        <v>1.09E-2</v>
      </c>
      <c r="G29" s="48">
        <v>1.21E-2</v>
      </c>
      <c r="H29" s="38">
        <v>1.21E-2</v>
      </c>
      <c r="I29" s="48">
        <v>1.15E-2</v>
      </c>
      <c r="J29" s="74">
        <v>1.0432968545101147E-2</v>
      </c>
      <c r="K29" s="48">
        <v>1.0711068875506132E-2</v>
      </c>
      <c r="L29" s="74"/>
      <c r="M29" s="48"/>
      <c r="N29" s="74"/>
      <c r="O29" s="48"/>
      <c r="P29" s="74"/>
      <c r="Q29" s="48"/>
      <c r="R29" s="74"/>
      <c r="S29" s="100"/>
    </row>
    <row r="30" spans="1:19" ht="12.75" customHeight="1" x14ac:dyDescent="0.2">
      <c r="A30" s="69">
        <f t="shared" si="1"/>
        <v>27</v>
      </c>
      <c r="B30" s="38">
        <v>1.6299999999999999E-2</v>
      </c>
      <c r="C30" s="37">
        <v>1.52E-2</v>
      </c>
      <c r="D30" s="38">
        <v>1.34E-2</v>
      </c>
      <c r="E30" s="37">
        <v>1.38E-2</v>
      </c>
      <c r="F30" s="38">
        <v>1.2999999999999999E-2</v>
      </c>
      <c r="G30" s="48">
        <v>1.2699999999999999E-2</v>
      </c>
      <c r="H30" s="38">
        <v>9.9000000000000008E-3</v>
      </c>
      <c r="I30" s="48">
        <v>1.12E-2</v>
      </c>
      <c r="J30" s="74">
        <v>1.1341372557770299E-2</v>
      </c>
      <c r="K30" s="48"/>
      <c r="L30" s="74"/>
      <c r="M30" s="48"/>
      <c r="N30" s="74"/>
      <c r="O30" s="48"/>
      <c r="P30" s="74"/>
      <c r="Q30" s="48"/>
      <c r="R30" s="74"/>
      <c r="S30" s="100"/>
    </row>
    <row r="31" spans="1:19" ht="12.75" customHeight="1" x14ac:dyDescent="0.2">
      <c r="A31" s="69">
        <f t="shared" si="1"/>
        <v>28</v>
      </c>
      <c r="B31" s="39">
        <v>1.49E-2</v>
      </c>
      <c r="C31" s="40">
        <v>1.5900000000000001E-2</v>
      </c>
      <c r="D31" s="39">
        <v>1.2800000000000001E-2</v>
      </c>
      <c r="E31" s="40">
        <v>1.2699999999999999E-2</v>
      </c>
      <c r="F31" s="39">
        <v>1.15E-2</v>
      </c>
      <c r="G31" s="49">
        <v>1.15E-2</v>
      </c>
      <c r="H31" s="38">
        <v>1.2E-2</v>
      </c>
      <c r="I31" s="49">
        <v>1.1900000000000001E-2</v>
      </c>
      <c r="J31" s="74">
        <v>9.8661916848677058E-3</v>
      </c>
      <c r="K31" s="49"/>
      <c r="L31" s="74"/>
      <c r="M31" s="49"/>
      <c r="N31" s="74"/>
      <c r="O31" s="49"/>
      <c r="P31" s="74"/>
      <c r="Q31" s="49"/>
      <c r="R31" s="74"/>
      <c r="S31" s="104"/>
    </row>
    <row r="32" spans="1:19" ht="12.75" customHeight="1" x14ac:dyDescent="0.2">
      <c r="A32" s="69">
        <f t="shared" si="1"/>
        <v>29</v>
      </c>
      <c r="B32" s="39">
        <v>1.37E-2</v>
      </c>
      <c r="C32" s="40">
        <v>1.4800000000000001E-2</v>
      </c>
      <c r="D32" s="39">
        <v>1.46E-2</v>
      </c>
      <c r="E32" s="40">
        <v>1.17E-2</v>
      </c>
      <c r="F32" s="39">
        <v>1.12E-2</v>
      </c>
      <c r="G32" s="49">
        <v>1.06E-2</v>
      </c>
      <c r="H32" s="38">
        <v>1.11E-2</v>
      </c>
      <c r="I32" s="49">
        <v>1.0898308019060674E-2</v>
      </c>
      <c r="J32" s="74">
        <v>9.7598041100888343E-3</v>
      </c>
      <c r="K32" s="49"/>
      <c r="L32" s="74"/>
      <c r="M32" s="49"/>
      <c r="N32" s="74"/>
      <c r="O32" s="49"/>
      <c r="P32" s="74"/>
      <c r="Q32" s="49"/>
      <c r="R32" s="74"/>
      <c r="S32" s="104"/>
    </row>
    <row r="33" spans="1:19" ht="12.75" customHeight="1" x14ac:dyDescent="0.2">
      <c r="A33" s="69">
        <f t="shared" si="1"/>
        <v>30</v>
      </c>
      <c r="B33" s="39">
        <v>1.49E-2</v>
      </c>
      <c r="C33" s="40">
        <v>1.41E-2</v>
      </c>
      <c r="D33" s="39">
        <v>1.29E-2</v>
      </c>
      <c r="E33" s="40">
        <v>1.34E-2</v>
      </c>
      <c r="F33" s="39">
        <v>1.0699999999999999E-2</v>
      </c>
      <c r="G33" s="49">
        <v>1.17E-2</v>
      </c>
      <c r="H33" s="38">
        <v>1.0500000000000001E-2</v>
      </c>
      <c r="I33" s="49">
        <v>1.08597199103377E-2</v>
      </c>
      <c r="J33" s="74"/>
      <c r="K33" s="49"/>
      <c r="L33" s="74"/>
      <c r="M33" s="49"/>
      <c r="N33" s="74"/>
      <c r="O33" s="49"/>
      <c r="P33" s="74"/>
      <c r="Q33" s="49"/>
      <c r="R33" s="74"/>
      <c r="S33" s="104"/>
    </row>
    <row r="34" spans="1:19" ht="12.75" customHeight="1" x14ac:dyDescent="0.2">
      <c r="A34" s="69">
        <f t="shared" ref="A34:A39" si="2">A33+1</f>
        <v>31</v>
      </c>
      <c r="B34" s="39">
        <v>1.43E-2</v>
      </c>
      <c r="C34" s="40">
        <v>1.32E-2</v>
      </c>
      <c r="D34" s="39">
        <v>1.2699999999999999E-2</v>
      </c>
      <c r="E34" s="40">
        <v>1.12E-2</v>
      </c>
      <c r="F34" s="39">
        <v>1.0500000000000001E-2</v>
      </c>
      <c r="G34" s="49">
        <v>1.01E-2</v>
      </c>
      <c r="H34" s="38">
        <v>1.0699999999999999E-2</v>
      </c>
      <c r="I34" s="49">
        <v>1.008924918031982E-2</v>
      </c>
      <c r="J34" s="74"/>
      <c r="K34" s="49"/>
      <c r="L34" s="74"/>
      <c r="M34" s="49"/>
      <c r="N34" s="74"/>
      <c r="O34" s="49"/>
      <c r="P34" s="74"/>
      <c r="Q34" s="49"/>
      <c r="R34" s="74"/>
      <c r="S34" s="104"/>
    </row>
    <row r="35" spans="1:19" ht="12.75" customHeight="1" x14ac:dyDescent="0.2">
      <c r="A35" s="69">
        <f t="shared" si="2"/>
        <v>32</v>
      </c>
      <c r="B35" s="39">
        <v>1.37E-2</v>
      </c>
      <c r="C35" s="40">
        <v>1.38E-2</v>
      </c>
      <c r="D35" s="39">
        <v>1.1900000000000001E-2</v>
      </c>
      <c r="E35" s="40">
        <v>1.15E-2</v>
      </c>
      <c r="F35" s="39">
        <v>1.0500000000000001E-2</v>
      </c>
      <c r="G35" s="49">
        <v>1.26E-2</v>
      </c>
      <c r="H35" s="38">
        <v>9.6244095870030855E-3</v>
      </c>
      <c r="I35" s="49">
        <v>9.5674562228749219E-3</v>
      </c>
      <c r="J35" s="74"/>
      <c r="K35" s="49"/>
      <c r="L35" s="74"/>
      <c r="M35" s="49"/>
      <c r="N35" s="74"/>
      <c r="O35" s="49"/>
      <c r="P35" s="74"/>
      <c r="Q35" s="49"/>
      <c r="R35" s="74"/>
      <c r="S35" s="104"/>
    </row>
    <row r="36" spans="1:19" ht="12.75" customHeight="1" x14ac:dyDescent="0.2">
      <c r="A36" s="69">
        <f t="shared" si="2"/>
        <v>33</v>
      </c>
      <c r="B36" s="39">
        <v>1.29E-2</v>
      </c>
      <c r="C36" s="40">
        <v>1.2999999999999999E-2</v>
      </c>
      <c r="D36" s="39">
        <v>1.12E-2</v>
      </c>
      <c r="E36" s="40">
        <v>1.0699999999999999E-2</v>
      </c>
      <c r="F36" s="39">
        <v>9.5999999999999992E-3</v>
      </c>
      <c r="G36" s="49">
        <v>1.09E-2</v>
      </c>
      <c r="H36" s="38">
        <v>1.0139568823072254E-2</v>
      </c>
      <c r="I36" s="49"/>
      <c r="J36" s="74"/>
      <c r="K36" s="49"/>
      <c r="L36" s="74"/>
      <c r="M36" s="49"/>
      <c r="N36" s="74"/>
      <c r="O36" s="49"/>
      <c r="P36" s="74"/>
      <c r="Q36" s="49"/>
      <c r="R36" s="74"/>
      <c r="S36" s="104"/>
    </row>
    <row r="37" spans="1:19" ht="12.75" customHeight="1" x14ac:dyDescent="0.2">
      <c r="A37" s="69">
        <f t="shared" si="2"/>
        <v>34</v>
      </c>
      <c r="B37" s="39">
        <v>1.2200000000000001E-2</v>
      </c>
      <c r="C37" s="40">
        <v>1.2500000000000001E-2</v>
      </c>
      <c r="D37" s="39">
        <v>1.18E-2</v>
      </c>
      <c r="E37" s="40">
        <v>1.0500000000000001E-2</v>
      </c>
      <c r="F37" s="39">
        <v>1.2200000000000001E-2</v>
      </c>
      <c r="G37" s="49">
        <v>1.26E-2</v>
      </c>
      <c r="H37" s="38">
        <v>8.4488173392370004E-3</v>
      </c>
      <c r="I37" s="49"/>
      <c r="J37" s="74"/>
      <c r="K37" s="49"/>
      <c r="L37" s="74"/>
      <c r="M37" s="49"/>
      <c r="N37" s="74"/>
      <c r="O37" s="49"/>
      <c r="P37" s="74"/>
      <c r="Q37" s="49"/>
      <c r="R37" s="74"/>
      <c r="S37" s="104"/>
    </row>
    <row r="38" spans="1:19" ht="12.75" customHeight="1" x14ac:dyDescent="0.2">
      <c r="A38" s="69">
        <f t="shared" si="2"/>
        <v>35</v>
      </c>
      <c r="B38" s="39">
        <v>1.2999999999999999E-2</v>
      </c>
      <c r="C38" s="40">
        <v>1.3899999999999999E-2</v>
      </c>
      <c r="D38" s="39">
        <v>1.12E-2</v>
      </c>
      <c r="E38" s="40">
        <v>1.0999999999999999E-2</v>
      </c>
      <c r="F38" s="39">
        <v>9.4999999999999998E-3</v>
      </c>
      <c r="G38" s="49">
        <v>1.1599999999999999E-2</v>
      </c>
      <c r="H38" s="38">
        <v>8.8226889508935275E-3</v>
      </c>
      <c r="I38" s="49"/>
      <c r="J38" s="74"/>
      <c r="K38" s="49"/>
      <c r="L38" s="74"/>
      <c r="M38" s="49"/>
      <c r="N38" s="74"/>
      <c r="O38" s="49"/>
      <c r="P38" s="74"/>
      <c r="Q38" s="49"/>
      <c r="R38" s="74"/>
      <c r="S38" s="104"/>
    </row>
    <row r="39" spans="1:19" ht="12.75" customHeight="1" x14ac:dyDescent="0.2">
      <c r="A39" s="69">
        <f t="shared" si="2"/>
        <v>36</v>
      </c>
      <c r="B39" s="39">
        <v>1.2500000000000001E-2</v>
      </c>
      <c r="C39" s="40">
        <v>1.2E-2</v>
      </c>
      <c r="D39" s="39">
        <v>1.0699999999999999E-2</v>
      </c>
      <c r="E39" s="40">
        <v>1.01E-2</v>
      </c>
      <c r="F39" s="39">
        <v>1.15E-2</v>
      </c>
      <c r="G39" s="49">
        <v>1.0699999999999999E-2</v>
      </c>
      <c r="H39" s="38"/>
      <c r="I39" s="49"/>
      <c r="J39" s="74"/>
      <c r="K39" s="49"/>
      <c r="L39" s="74"/>
      <c r="M39" s="49"/>
      <c r="N39" s="74"/>
      <c r="O39" s="49"/>
      <c r="P39" s="74"/>
      <c r="Q39" s="49"/>
      <c r="R39" s="74"/>
      <c r="S39" s="104"/>
    </row>
    <row r="40" spans="1:19" ht="12.75" customHeight="1" x14ac:dyDescent="0.2">
      <c r="A40" s="69">
        <f t="shared" ref="A40:A59" si="3">A39+1</f>
        <v>37</v>
      </c>
      <c r="B40" s="39">
        <v>1.21E-2</v>
      </c>
      <c r="C40" s="40">
        <v>1.1299999999999999E-2</v>
      </c>
      <c r="D40" s="39">
        <v>1.0200000000000001E-2</v>
      </c>
      <c r="E40" s="40">
        <v>1.17E-2</v>
      </c>
      <c r="F40" s="39">
        <v>1.12E-2</v>
      </c>
      <c r="G40" s="49">
        <v>1.14E-2</v>
      </c>
      <c r="H40" s="38"/>
      <c r="I40" s="49"/>
      <c r="J40" s="74"/>
      <c r="K40" s="49"/>
      <c r="L40" s="74"/>
      <c r="M40" s="49"/>
      <c r="N40" s="74"/>
      <c r="O40" s="49"/>
      <c r="P40" s="74"/>
      <c r="Q40" s="49"/>
      <c r="R40" s="74"/>
      <c r="S40" s="104"/>
    </row>
    <row r="41" spans="1:19" ht="12.75" customHeight="1" x14ac:dyDescent="0.2">
      <c r="A41" s="69">
        <f t="shared" si="3"/>
        <v>38</v>
      </c>
      <c r="B41" s="39">
        <v>1.14E-2</v>
      </c>
      <c r="C41" s="40">
        <v>1.0800000000000001E-2</v>
      </c>
      <c r="D41" s="39">
        <v>1.0200000000000001E-2</v>
      </c>
      <c r="E41" s="40">
        <v>1.03E-2</v>
      </c>
      <c r="F41" s="39">
        <v>1.0500000000000001E-2</v>
      </c>
      <c r="G41" s="49">
        <v>1.0500154093177885E-2</v>
      </c>
      <c r="H41" s="38"/>
      <c r="I41" s="49"/>
      <c r="J41" s="74"/>
      <c r="K41" s="49"/>
      <c r="L41" s="74"/>
      <c r="M41" s="49"/>
      <c r="N41" s="74"/>
      <c r="O41" s="49"/>
      <c r="P41" s="74"/>
      <c r="Q41" s="49"/>
      <c r="R41" s="74"/>
      <c r="S41" s="104"/>
    </row>
    <row r="42" spans="1:19" ht="12.75" customHeight="1" x14ac:dyDescent="0.2">
      <c r="A42" s="69">
        <f t="shared" si="3"/>
        <v>39</v>
      </c>
      <c r="B42" s="39">
        <v>1.2999999999999999E-2</v>
      </c>
      <c r="C42" s="40">
        <v>1.09E-2</v>
      </c>
      <c r="D42" s="39">
        <v>1.11E-2</v>
      </c>
      <c r="E42" s="40">
        <v>1.1599999999999999E-2</v>
      </c>
      <c r="F42" s="39">
        <v>1.11E-2</v>
      </c>
      <c r="G42" s="49">
        <v>1.0724591573647455E-2</v>
      </c>
      <c r="H42" s="38"/>
      <c r="I42" s="49"/>
      <c r="J42" s="74"/>
      <c r="K42" s="49"/>
      <c r="L42" s="74"/>
      <c r="M42" s="49"/>
      <c r="N42" s="74"/>
      <c r="O42" s="49"/>
      <c r="P42" s="74"/>
      <c r="Q42" s="49"/>
      <c r="R42" s="74"/>
      <c r="S42" s="104"/>
    </row>
    <row r="43" spans="1:19" ht="12.75" customHeight="1" x14ac:dyDescent="0.2">
      <c r="A43" s="69">
        <f t="shared" si="3"/>
        <v>40</v>
      </c>
      <c r="B43" s="39">
        <v>1.17E-2</v>
      </c>
      <c r="C43" s="40">
        <v>1.1900000000000001E-2</v>
      </c>
      <c r="D43" s="39">
        <v>1.01E-2</v>
      </c>
      <c r="E43" s="40">
        <v>1.18E-2</v>
      </c>
      <c r="F43" s="39">
        <v>1.0597999872863828E-2</v>
      </c>
      <c r="G43" s="49">
        <v>1.0500200715388319E-2</v>
      </c>
      <c r="H43" s="38"/>
      <c r="I43" s="49"/>
      <c r="J43" s="74"/>
      <c r="K43" s="49"/>
      <c r="L43" s="74"/>
      <c r="M43" s="49"/>
      <c r="N43" s="74"/>
      <c r="O43" s="49"/>
      <c r="P43" s="74"/>
      <c r="Q43" s="49"/>
      <c r="R43" s="74"/>
      <c r="S43" s="104"/>
    </row>
    <row r="44" spans="1:19" ht="12.75" customHeight="1" x14ac:dyDescent="0.2">
      <c r="A44" s="69">
        <f t="shared" si="3"/>
        <v>41</v>
      </c>
      <c r="B44" s="39">
        <v>1.1299999999999999E-2</v>
      </c>
      <c r="C44" s="40">
        <v>1.11E-2</v>
      </c>
      <c r="D44" s="39">
        <v>1.14E-2</v>
      </c>
      <c r="E44" s="40">
        <v>1.0800000000000001E-2</v>
      </c>
      <c r="F44" s="39">
        <v>1.1189647698928733E-2</v>
      </c>
      <c r="G44" s="49">
        <v>1.0093778637435857E-2</v>
      </c>
      <c r="H44" s="38"/>
      <c r="I44" s="49"/>
      <c r="J44" s="74"/>
      <c r="K44" s="49"/>
      <c r="L44" s="74"/>
      <c r="M44" s="49"/>
      <c r="N44" s="74"/>
      <c r="O44" s="49"/>
      <c r="P44" s="74"/>
      <c r="Q44" s="49"/>
      <c r="R44" s="74"/>
      <c r="S44" s="104"/>
    </row>
    <row r="45" spans="1:19" ht="12.75" customHeight="1" x14ac:dyDescent="0.2">
      <c r="A45" s="69">
        <f t="shared" si="3"/>
        <v>42</v>
      </c>
      <c r="B45" s="39">
        <v>1.14E-2</v>
      </c>
      <c r="C45" s="40">
        <v>1.0800000000000001E-2</v>
      </c>
      <c r="D45" s="39">
        <v>1.0500000000000001E-2</v>
      </c>
      <c r="E45" s="40">
        <v>1.0999999999999999E-2</v>
      </c>
      <c r="F45" s="39">
        <v>1.0434515084726774E-2</v>
      </c>
      <c r="G45" s="49"/>
      <c r="H45" s="38"/>
      <c r="I45" s="49"/>
      <c r="J45" s="74"/>
      <c r="K45" s="49"/>
      <c r="L45" s="74"/>
      <c r="M45" s="49"/>
      <c r="N45" s="74"/>
      <c r="O45" s="49"/>
      <c r="P45" s="74"/>
      <c r="Q45" s="49"/>
      <c r="R45" s="74"/>
      <c r="S45" s="104"/>
    </row>
    <row r="46" spans="1:19" ht="12.75" customHeight="1" x14ac:dyDescent="0.2">
      <c r="A46" s="69">
        <f t="shared" si="3"/>
        <v>43</v>
      </c>
      <c r="B46" s="39">
        <v>1.0999999999999999E-2</v>
      </c>
      <c r="C46" s="40">
        <v>1.0200000000000001E-2</v>
      </c>
      <c r="D46" s="39">
        <v>1.0999999999999999E-2</v>
      </c>
      <c r="E46" s="40">
        <v>1.0050323545292091E-2</v>
      </c>
      <c r="F46" s="39">
        <v>9.2685835595758218E-3</v>
      </c>
      <c r="G46" s="49"/>
      <c r="H46" s="38"/>
      <c r="I46" s="49"/>
      <c r="J46" s="74"/>
      <c r="K46" s="49"/>
      <c r="L46" s="74"/>
      <c r="M46" s="49"/>
      <c r="N46" s="74"/>
      <c r="O46" s="49"/>
      <c r="P46" s="74"/>
      <c r="Q46" s="49"/>
      <c r="R46" s="74"/>
      <c r="S46" s="104"/>
    </row>
    <row r="47" spans="1:19" ht="12.75" customHeight="1" x14ac:dyDescent="0.2">
      <c r="A47" s="69">
        <f t="shared" si="3"/>
        <v>44</v>
      </c>
      <c r="B47" s="39">
        <v>1.15E-2</v>
      </c>
      <c r="C47" s="40">
        <v>1.06E-2</v>
      </c>
      <c r="D47" s="39">
        <v>9.7999999999999997E-3</v>
      </c>
      <c r="E47" s="40">
        <v>1.0863064382150605E-2</v>
      </c>
      <c r="F47" s="39"/>
      <c r="G47" s="49"/>
      <c r="H47" s="38"/>
      <c r="I47" s="49"/>
      <c r="J47" s="74"/>
      <c r="K47" s="49"/>
      <c r="L47" s="74"/>
      <c r="M47" s="49"/>
      <c r="N47" s="74"/>
      <c r="O47" s="49"/>
      <c r="P47" s="74"/>
      <c r="Q47" s="49"/>
      <c r="R47" s="74"/>
      <c r="S47" s="104"/>
    </row>
    <row r="48" spans="1:19" ht="12.75" customHeight="1" x14ac:dyDescent="0.2">
      <c r="A48" s="69">
        <f t="shared" si="3"/>
        <v>45</v>
      </c>
      <c r="B48" s="39">
        <v>1.11E-2</v>
      </c>
      <c r="C48" s="40">
        <v>1.0500000000000001E-2</v>
      </c>
      <c r="D48" s="39">
        <v>0.01</v>
      </c>
      <c r="E48" s="40">
        <v>9.8989689741571015E-3</v>
      </c>
      <c r="F48" s="39"/>
      <c r="G48" s="49"/>
      <c r="H48" s="38"/>
      <c r="I48" s="49"/>
      <c r="J48" s="74"/>
      <c r="K48" s="49"/>
      <c r="L48" s="74"/>
      <c r="M48" s="49"/>
      <c r="N48" s="74"/>
      <c r="O48" s="49"/>
      <c r="P48" s="74"/>
      <c r="Q48" s="49"/>
      <c r="R48" s="74"/>
      <c r="S48" s="104"/>
    </row>
    <row r="49" spans="1:19" ht="12.75" customHeight="1" x14ac:dyDescent="0.2">
      <c r="A49" s="69">
        <f t="shared" si="3"/>
        <v>46</v>
      </c>
      <c r="B49" s="39">
        <v>1.11E-2</v>
      </c>
      <c r="C49" s="40">
        <v>9.4999999999999998E-3</v>
      </c>
      <c r="D49" s="39">
        <v>1.03E-2</v>
      </c>
      <c r="E49" s="40">
        <v>9.5435716537948263E-3</v>
      </c>
      <c r="F49" s="39"/>
      <c r="G49" s="49"/>
      <c r="H49" s="38"/>
      <c r="I49" s="49"/>
      <c r="J49" s="74"/>
      <c r="K49" s="49"/>
      <c r="L49" s="74"/>
      <c r="M49" s="49"/>
      <c r="N49" s="74"/>
      <c r="O49" s="49"/>
      <c r="P49" s="74"/>
      <c r="Q49" s="49"/>
      <c r="R49" s="74"/>
      <c r="S49" s="104"/>
    </row>
    <row r="50" spans="1:19" ht="12.75" customHeight="1" x14ac:dyDescent="0.2">
      <c r="A50" s="69">
        <f t="shared" si="3"/>
        <v>47</v>
      </c>
      <c r="B50" s="39">
        <v>1.04E-2</v>
      </c>
      <c r="C50" s="40">
        <v>1.1299999999999999E-2</v>
      </c>
      <c r="D50" s="39">
        <v>9.9826078974113806E-3</v>
      </c>
      <c r="E50" s="40"/>
      <c r="F50" s="39"/>
      <c r="G50" s="49"/>
      <c r="H50" s="38"/>
      <c r="I50" s="49"/>
      <c r="J50" s="74"/>
      <c r="K50" s="49"/>
      <c r="L50" s="74"/>
      <c r="M50" s="49"/>
      <c r="N50" s="74"/>
      <c r="O50" s="49"/>
      <c r="P50" s="74"/>
      <c r="Q50" s="49"/>
      <c r="R50" s="74"/>
      <c r="S50" s="104"/>
    </row>
    <row r="51" spans="1:19" ht="12.75" customHeight="1" x14ac:dyDescent="0.2">
      <c r="A51" s="69">
        <f t="shared" si="3"/>
        <v>48</v>
      </c>
      <c r="B51" s="39">
        <v>9.7000000000000003E-3</v>
      </c>
      <c r="C51" s="40">
        <v>8.9999999999999993E-3</v>
      </c>
      <c r="D51" s="39"/>
      <c r="E51" s="40"/>
      <c r="F51" s="39"/>
      <c r="G51" s="49"/>
      <c r="H51" s="38"/>
      <c r="I51" s="49"/>
      <c r="J51" s="74"/>
      <c r="K51" s="49"/>
      <c r="L51" s="74"/>
      <c r="M51" s="49"/>
      <c r="N51" s="74"/>
      <c r="O51" s="49"/>
      <c r="P51" s="74"/>
      <c r="Q51" s="49"/>
      <c r="R51" s="74"/>
      <c r="S51" s="104"/>
    </row>
    <row r="52" spans="1:19" ht="12.75" customHeight="1" x14ac:dyDescent="0.2">
      <c r="A52" s="69">
        <f t="shared" si="3"/>
        <v>49</v>
      </c>
      <c r="B52" s="39">
        <v>1.0699999999999999E-2</v>
      </c>
      <c r="C52" s="40"/>
      <c r="D52" s="39"/>
      <c r="E52" s="40"/>
      <c r="F52" s="39"/>
      <c r="G52" s="49"/>
      <c r="H52" s="38"/>
      <c r="I52" s="49"/>
      <c r="J52" s="74"/>
      <c r="K52" s="49"/>
      <c r="L52" s="74"/>
      <c r="M52" s="49"/>
      <c r="N52" s="74"/>
      <c r="O52" s="49"/>
      <c r="P52" s="74"/>
      <c r="Q52" s="49"/>
      <c r="R52" s="74"/>
      <c r="S52" s="104"/>
    </row>
    <row r="53" spans="1:19" ht="12.75" customHeight="1" x14ac:dyDescent="0.2">
      <c r="A53" s="69">
        <v>50</v>
      </c>
      <c r="B53" s="39"/>
      <c r="C53" s="40"/>
      <c r="D53" s="39"/>
      <c r="E53" s="40"/>
      <c r="F53" s="39"/>
      <c r="G53" s="49"/>
      <c r="H53" s="38"/>
      <c r="I53" s="49"/>
      <c r="J53" s="74"/>
      <c r="K53" s="49"/>
      <c r="L53" s="74"/>
      <c r="M53" s="49"/>
      <c r="N53" s="74"/>
      <c r="O53" s="49"/>
      <c r="P53" s="74"/>
      <c r="Q53" s="49"/>
      <c r="R53" s="74"/>
      <c r="S53" s="104"/>
    </row>
    <row r="54" spans="1:19" ht="12.75" customHeight="1" x14ac:dyDescent="0.2">
      <c r="A54" s="69">
        <v>51</v>
      </c>
      <c r="B54" s="39"/>
      <c r="C54" s="40"/>
      <c r="D54" s="39"/>
      <c r="E54" s="40"/>
      <c r="F54" s="39"/>
      <c r="G54" s="49"/>
      <c r="H54" s="38"/>
      <c r="I54" s="49"/>
      <c r="J54" s="74"/>
      <c r="K54" s="49"/>
      <c r="L54" s="74"/>
      <c r="M54" s="49"/>
      <c r="N54" s="74"/>
      <c r="O54" s="49"/>
      <c r="P54" s="74"/>
      <c r="Q54" s="49"/>
      <c r="R54" s="74"/>
      <c r="S54" s="104"/>
    </row>
    <row r="55" spans="1:19" ht="12" thickBot="1" x14ac:dyDescent="0.25">
      <c r="A55" s="70">
        <v>52</v>
      </c>
      <c r="B55" s="72"/>
      <c r="C55" s="71"/>
      <c r="D55" s="72"/>
      <c r="E55" s="71"/>
      <c r="F55" s="72"/>
      <c r="G55" s="73"/>
      <c r="H55" s="61"/>
      <c r="I55" s="73"/>
      <c r="J55" s="75"/>
      <c r="K55" s="73"/>
      <c r="L55" s="75"/>
      <c r="M55" s="73"/>
      <c r="N55" s="75"/>
      <c r="O55" s="73"/>
      <c r="P55" s="75"/>
      <c r="Q55" s="73"/>
      <c r="R55" s="75"/>
      <c r="S55" s="105"/>
    </row>
    <row r="56" spans="1:19" hidden="1" x14ac:dyDescent="0.2">
      <c r="A56" s="82">
        <f t="shared" si="3"/>
        <v>53</v>
      </c>
      <c r="B56" s="83"/>
      <c r="C56" s="84"/>
      <c r="D56" s="83"/>
      <c r="E56" s="84"/>
      <c r="F56" s="83"/>
      <c r="G56" s="84"/>
      <c r="H56" s="83"/>
      <c r="I56" s="83"/>
      <c r="J56" s="83"/>
    </row>
    <row r="57" spans="1:19" hidden="1" x14ac:dyDescent="0.2">
      <c r="A57" s="82">
        <f t="shared" si="3"/>
        <v>54</v>
      </c>
      <c r="B57" s="83"/>
      <c r="C57" s="84"/>
      <c r="D57" s="83"/>
      <c r="E57" s="84"/>
      <c r="F57" s="83"/>
      <c r="G57" s="84"/>
      <c r="H57" s="83"/>
      <c r="I57" s="83"/>
      <c r="J57" s="83"/>
    </row>
    <row r="58" spans="1:19" hidden="1" x14ac:dyDescent="0.2">
      <c r="A58" s="82">
        <f t="shared" si="3"/>
        <v>55</v>
      </c>
      <c r="B58" s="83"/>
      <c r="C58" s="84"/>
      <c r="D58" s="83"/>
      <c r="E58" s="84"/>
      <c r="F58" s="83"/>
      <c r="G58" s="84"/>
      <c r="H58" s="83"/>
      <c r="I58" s="83"/>
      <c r="J58" s="83"/>
    </row>
    <row r="59" spans="1:19" hidden="1" x14ac:dyDescent="0.2">
      <c r="A59" s="82">
        <f t="shared" si="3"/>
        <v>56</v>
      </c>
      <c r="B59" s="83"/>
      <c r="C59" s="84"/>
      <c r="D59" s="83"/>
      <c r="E59" s="84"/>
      <c r="F59" s="83"/>
      <c r="G59" s="84"/>
      <c r="H59" s="83"/>
      <c r="I59" s="83"/>
      <c r="J59" s="83"/>
    </row>
    <row r="60" spans="1:19" ht="43.5" customHeight="1" x14ac:dyDescent="0.2">
      <c r="A60" s="112" t="s">
        <v>19</v>
      </c>
      <c r="B60" s="113"/>
      <c r="C60" s="113"/>
      <c r="D60" s="113"/>
      <c r="E60" s="113"/>
      <c r="F60" s="113"/>
      <c r="G60" s="113"/>
      <c r="H60" s="113"/>
      <c r="I60" s="113"/>
      <c r="J60" s="114"/>
      <c r="K60" s="114"/>
      <c r="L60" s="114"/>
      <c r="M60" s="114"/>
      <c r="N60" s="114"/>
      <c r="O60" s="95"/>
      <c r="P60" s="95"/>
      <c r="Q60" s="95"/>
    </row>
    <row r="61" spans="1:19" x14ac:dyDescent="0.2">
      <c r="A61" s="85"/>
    </row>
    <row r="62" spans="1:19" x14ac:dyDescent="0.2">
      <c r="A62" s="85"/>
    </row>
    <row r="63" spans="1:19" x14ac:dyDescent="0.2">
      <c r="A63" s="86"/>
    </row>
  </sheetData>
  <mergeCells count="2">
    <mergeCell ref="A60:N60"/>
    <mergeCell ref="A1:S2"/>
  </mergeCells>
  <phoneticPr fontId="0" type="noConversion"/>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L58"/>
  <sheetViews>
    <sheetView workbookViewId="0">
      <selection activeCell="D32" sqref="D32"/>
    </sheetView>
  </sheetViews>
  <sheetFormatPr defaultColWidth="9.140625" defaultRowHeight="11.25" x14ac:dyDescent="0.2"/>
  <cols>
    <col min="1" max="1" width="9.140625" style="1"/>
    <col min="2" max="2" width="14.140625" style="1" customWidth="1"/>
    <col min="3" max="3" width="12" style="1" bestFit="1" customWidth="1"/>
    <col min="4" max="4" width="12.85546875" style="9" bestFit="1" customWidth="1"/>
    <col min="5" max="5" width="10" style="9" customWidth="1"/>
    <col min="6" max="6" width="9.140625" style="9"/>
    <col min="7" max="8" width="9.85546875" style="1" customWidth="1"/>
    <col min="9" max="9" width="11.28515625" style="1" bestFit="1" customWidth="1"/>
    <col min="10" max="16384" width="9.140625" style="1"/>
  </cols>
  <sheetData>
    <row r="1" spans="1:12" x14ac:dyDescent="0.2">
      <c r="A1" s="31" t="s">
        <v>20</v>
      </c>
    </row>
    <row r="3" spans="1:12" x14ac:dyDescent="0.2">
      <c r="B3" s="22" t="s">
        <v>21</v>
      </c>
      <c r="D3" s="22" t="s">
        <v>21</v>
      </c>
      <c r="E3" s="22" t="s">
        <v>21</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62</v>
      </c>
      <c r="G9" s="26" t="s">
        <v>54</v>
      </c>
      <c r="H9" s="27"/>
    </row>
    <row r="10" spans="1:12" x14ac:dyDescent="0.2">
      <c r="A10" s="2"/>
      <c r="B10" s="2"/>
      <c r="C10" s="2"/>
      <c r="D10" s="10"/>
      <c r="E10" s="14">
        <v>7.1550000000000002E-2</v>
      </c>
      <c r="F10" s="25">
        <v>57</v>
      </c>
      <c r="G10" s="29" t="s">
        <v>55</v>
      </c>
      <c r="H10" s="30"/>
      <c r="J10" s="23">
        <f>+ROUND(F9-F10,0)</f>
        <v>5</v>
      </c>
    </row>
    <row r="11" spans="1:12" x14ac:dyDescent="0.2">
      <c r="A11" s="8" t="s">
        <v>56</v>
      </c>
      <c r="B11" s="6">
        <v>920000000</v>
      </c>
      <c r="C11" s="6">
        <f t="shared" ref="C11:C42" si="0">B11-D11</f>
        <v>33196196.620000005</v>
      </c>
      <c r="D11" s="15">
        <v>886803803.38</v>
      </c>
      <c r="E11" s="11">
        <v>7.1599999999999997E-2</v>
      </c>
      <c r="F11" s="16">
        <v>55.86</v>
      </c>
      <c r="G11" s="6">
        <f>-PMT(E10/12,F10,B11)</f>
        <v>19085774.315162178</v>
      </c>
      <c r="H11" s="6">
        <f>G11-(E10/12*B11)</f>
        <v>13600274.315162178</v>
      </c>
      <c r="I11" s="7">
        <f>C11-H11</f>
        <v>19595922.304837827</v>
      </c>
      <c r="J11" s="6">
        <f t="shared" ref="J11:J36" si="1">J10+1</f>
        <v>6</v>
      </c>
      <c r="K11" s="21">
        <f>100*I11/(B11-H11)</f>
        <v>2.1619514822813928</v>
      </c>
      <c r="L11" s="20">
        <f>100*K11/(100+K11*(J11-1))/100</f>
        <v>1.9510479336712613E-2</v>
      </c>
    </row>
    <row r="12" spans="1:12" x14ac:dyDescent="0.2">
      <c r="A12" s="5">
        <v>37986</v>
      </c>
      <c r="B12" s="6">
        <f t="shared" ref="B12:B36" si="2">D11</f>
        <v>886803803.38</v>
      </c>
      <c r="C12" s="6">
        <f t="shared" si="0"/>
        <v>21393218.220000029</v>
      </c>
      <c r="D12" s="15">
        <f>[5]Dec!$B$131</f>
        <v>865410585.15999997</v>
      </c>
      <c r="E12" s="19">
        <v>7.1599999999999997E-2</v>
      </c>
      <c r="F12" s="16">
        <f>HLOOKUP($A12,'[6]03B'!$B$4:$BZ$109,70,0)</f>
        <v>54.95</v>
      </c>
      <c r="G12" s="6">
        <f t="shared" ref="G12:G36" si="3">-PMT(E11/12,F11,B12)</f>
        <v>18714675.350964461</v>
      </c>
      <c r="H12" s="6">
        <f t="shared" ref="H12:H36" si="4">G12-(E11/12*B12)</f>
        <v>13423412.657463795</v>
      </c>
      <c r="I12" s="7">
        <f t="shared" ref="I12:I36" si="5">C12-H12</f>
        <v>7969805.562536234</v>
      </c>
      <c r="J12" s="6">
        <f t="shared" si="1"/>
        <v>7</v>
      </c>
      <c r="K12" s="21">
        <f t="shared" ref="K12:K36" si="6">100*I12/(B12-H12)</f>
        <v>0.91252398693574033</v>
      </c>
      <c r="L12" s="20">
        <f t="shared" ref="L12:L36" si="7">100*K12/(100+K12*(J12-1))/100</f>
        <v>8.6515547929841858E-3</v>
      </c>
    </row>
    <row r="13" spans="1:12" x14ac:dyDescent="0.2">
      <c r="A13" s="5">
        <v>38017</v>
      </c>
      <c r="B13" s="32">
        <f t="shared" si="2"/>
        <v>865410585.15999997</v>
      </c>
      <c r="C13" s="32">
        <f t="shared" si="0"/>
        <v>24754931.110000014</v>
      </c>
      <c r="D13" s="18">
        <f>[7]Jan!$B$132</f>
        <v>840655654.04999995</v>
      </c>
      <c r="E13" s="19">
        <f>HLOOKUP($A13,'[6]03B'!$B$4:$BZ$109,69,0)</f>
        <v>7.2099999999999997E-2</v>
      </c>
      <c r="F13" s="16">
        <f>HLOOKUP($A13,'[6]03B'!$B$4:$BZ$109,70,0)</f>
        <v>55.28</v>
      </c>
      <c r="G13" s="32">
        <f t="shared" si="3"/>
        <v>18518214.658892006</v>
      </c>
      <c r="H13" s="32">
        <f t="shared" si="4"/>
        <v>13354598.167437341</v>
      </c>
      <c r="I13" s="7">
        <f t="shared" si="5"/>
        <v>11400332.942562673</v>
      </c>
      <c r="J13" s="32">
        <f t="shared" si="1"/>
        <v>8</v>
      </c>
      <c r="K13" s="33">
        <f t="shared" si="6"/>
        <v>1.3379793249034682</v>
      </c>
      <c r="L13" s="34">
        <f t="shared" si="7"/>
        <v>1.223397669727349E-2</v>
      </c>
    </row>
    <row r="14" spans="1:12" x14ac:dyDescent="0.2">
      <c r="A14" s="5">
        <v>38046</v>
      </c>
      <c r="B14" s="6">
        <f t="shared" si="2"/>
        <v>840655654.04999995</v>
      </c>
      <c r="C14" s="6">
        <f t="shared" si="0"/>
        <v>24097187.129999995</v>
      </c>
      <c r="D14" s="15">
        <f>[7]Feb!$B$131</f>
        <v>816558466.91999996</v>
      </c>
      <c r="E14" s="19">
        <f>HLOOKUP($A14,'[6]03B'!$B$4:$BZ$109,69,0)</f>
        <v>7.2099999999999997E-2</v>
      </c>
      <c r="F14" s="16">
        <f>HLOOKUP($A14,'[6]03B'!$B$4:$BZ$109,70,0)</f>
        <v>54.47</v>
      </c>
      <c r="G14" s="6">
        <f t="shared" si="3"/>
        <v>17917468.238691326</v>
      </c>
      <c r="H14" s="6">
        <f t="shared" si="4"/>
        <v>12866528.850607578</v>
      </c>
      <c r="I14" s="7">
        <f t="shared" si="5"/>
        <v>11230658.279392418</v>
      </c>
      <c r="J14" s="6">
        <f t="shared" si="1"/>
        <v>9</v>
      </c>
      <c r="K14" s="21">
        <f t="shared" si="6"/>
        <v>1.3567052208721937</v>
      </c>
      <c r="L14" s="20">
        <f t="shared" si="7"/>
        <v>1.2238706814198195E-2</v>
      </c>
    </row>
    <row r="15" spans="1:12" x14ac:dyDescent="0.2">
      <c r="A15" s="5">
        <v>38077</v>
      </c>
      <c r="B15" s="6">
        <f t="shared" si="2"/>
        <v>816558466.91999996</v>
      </c>
      <c r="C15" s="6">
        <f t="shared" si="0"/>
        <v>28361781.480000019</v>
      </c>
      <c r="D15" s="15">
        <f>[7]Mar!$B$131</f>
        <v>788196685.43999994</v>
      </c>
      <c r="E15" s="19">
        <f>HLOOKUP($A15,'[6]03B'!$B$4:$BZ$109,69,0)</f>
        <v>7.1999999999999995E-2</v>
      </c>
      <c r="F15" s="16">
        <f>HLOOKUP($A15,'[6]03B'!$B$4:$BZ$109,70,0)</f>
        <v>53.51</v>
      </c>
      <c r="G15" s="6">
        <f t="shared" si="3"/>
        <v>17622212.466104176</v>
      </c>
      <c r="H15" s="6">
        <f t="shared" si="4"/>
        <v>12716057.010693176</v>
      </c>
      <c r="I15" s="7">
        <f t="shared" si="5"/>
        <v>15645724.469306843</v>
      </c>
      <c r="J15" s="6">
        <f t="shared" si="1"/>
        <v>10</v>
      </c>
      <c r="K15" s="21">
        <f t="shared" si="6"/>
        <v>1.9463671332135943</v>
      </c>
      <c r="L15" s="20">
        <f t="shared" si="7"/>
        <v>1.6562387526512398E-2</v>
      </c>
    </row>
    <row r="16" spans="1:12" x14ac:dyDescent="0.2">
      <c r="A16" s="5">
        <v>38107</v>
      </c>
      <c r="B16" s="6">
        <f t="shared" si="2"/>
        <v>788196685.43999994</v>
      </c>
      <c r="C16" s="6">
        <f t="shared" si="0"/>
        <v>26685065.929999948</v>
      </c>
      <c r="D16" s="15">
        <f>[7]Apr!$B$131</f>
        <v>761511619.50999999</v>
      </c>
      <c r="E16" s="19">
        <f>HLOOKUP($A16,'[6]03B'!$B$4:$BZ$109,69,0)</f>
        <v>7.1999999999999995E-2</v>
      </c>
      <c r="F16" s="16">
        <f>HLOOKUP($A16,'[6]03B'!$B$4:$BZ$109,70,0)</f>
        <v>52.64</v>
      </c>
      <c r="G16" s="6">
        <f t="shared" si="3"/>
        <v>17264566.987142358</v>
      </c>
      <c r="H16" s="6">
        <f t="shared" si="4"/>
        <v>12535386.874502359</v>
      </c>
      <c r="I16" s="7">
        <f t="shared" si="5"/>
        <v>14149679.055497589</v>
      </c>
      <c r="J16" s="6">
        <f t="shared" si="1"/>
        <v>11</v>
      </c>
      <c r="K16" s="21">
        <f t="shared" si="6"/>
        <v>1.8242084633674391</v>
      </c>
      <c r="L16" s="20">
        <f t="shared" si="7"/>
        <v>1.542774274505576E-2</v>
      </c>
    </row>
    <row r="17" spans="1:12" x14ac:dyDescent="0.2">
      <c r="A17" s="5">
        <v>38138</v>
      </c>
      <c r="B17" s="6">
        <f t="shared" si="2"/>
        <v>761511619.50999999</v>
      </c>
      <c r="C17" s="6">
        <f t="shared" si="0"/>
        <v>25074272.519999981</v>
      </c>
      <c r="D17" s="15">
        <f>[7]May!$B$131</f>
        <v>736437346.99000001</v>
      </c>
      <c r="E17" s="19">
        <f>HLOOKUP($A17,'[6]03B'!$B$4:$BZ$109,69,0)</f>
        <v>7.1900000000000006E-2</v>
      </c>
      <c r="F17" s="16">
        <f>HLOOKUP($A17,'[6]03B'!$B$4:$BZ$109,70,0)</f>
        <v>51.82</v>
      </c>
      <c r="G17" s="6">
        <f t="shared" si="3"/>
        <v>16913997.845984794</v>
      </c>
      <c r="H17" s="6">
        <f t="shared" si="4"/>
        <v>12344928.128924794</v>
      </c>
      <c r="I17" s="7">
        <f t="shared" si="5"/>
        <v>12729344.391075186</v>
      </c>
      <c r="J17" s="6">
        <f t="shared" si="1"/>
        <v>12</v>
      </c>
      <c r="K17" s="21">
        <f t="shared" si="6"/>
        <v>1.6991337892517449</v>
      </c>
      <c r="L17" s="20">
        <f t="shared" si="7"/>
        <v>1.4315671386052222E-2</v>
      </c>
    </row>
    <row r="18" spans="1:12" x14ac:dyDescent="0.2">
      <c r="A18" s="5">
        <v>38168</v>
      </c>
      <c r="B18" s="6">
        <f t="shared" si="2"/>
        <v>736437346.99000001</v>
      </c>
      <c r="C18" s="6">
        <f t="shared" si="0"/>
        <v>26298592.800000072</v>
      </c>
      <c r="D18" s="15">
        <f>[7]Jun!$B$131</f>
        <v>710138754.18999994</v>
      </c>
      <c r="E18" s="19">
        <f>HLOOKUP($A18,'[6]03B'!$B$4:$BZ$109,69,0)</f>
        <v>7.1900000000000006E-2</v>
      </c>
      <c r="F18" s="16">
        <f>HLOOKUP($A18,'[6]03B'!$B$4:$BZ$109,70,0)</f>
        <v>50.92</v>
      </c>
      <c r="G18" s="6">
        <f t="shared" si="3"/>
        <v>16573873.14969939</v>
      </c>
      <c r="H18" s="6">
        <f t="shared" si="4"/>
        <v>12161386.045650974</v>
      </c>
      <c r="I18" s="7">
        <f t="shared" si="5"/>
        <v>14137206.754349098</v>
      </c>
      <c r="J18" s="6">
        <f t="shared" si="1"/>
        <v>13</v>
      </c>
      <c r="K18" s="21">
        <f t="shared" si="6"/>
        <v>1.9519088740590349</v>
      </c>
      <c r="L18" s="20">
        <f t="shared" si="7"/>
        <v>1.5814802370073898E-2</v>
      </c>
    </row>
    <row r="19" spans="1:12" x14ac:dyDescent="0.2">
      <c r="A19" s="5">
        <v>38199</v>
      </c>
      <c r="B19" s="6">
        <f t="shared" si="2"/>
        <v>710138754.18999994</v>
      </c>
      <c r="C19" s="6">
        <f t="shared" si="0"/>
        <v>25279880.749999881</v>
      </c>
      <c r="D19" s="15">
        <f>[7]Jul!$B$131</f>
        <v>684858873.44000006</v>
      </c>
      <c r="E19" s="19">
        <f>HLOOKUP($A19,'[6]03B'!$B$4:$BZ$109,69,0)</f>
        <v>7.1800000000000003E-2</v>
      </c>
      <c r="F19" s="16">
        <f>HLOOKUP($A19,'[6]03B'!$B$4:$BZ$109,70,0)</f>
        <v>50.07</v>
      </c>
      <c r="G19" s="6">
        <f t="shared" si="3"/>
        <v>16223052.682224859</v>
      </c>
      <c r="H19" s="6">
        <f t="shared" si="4"/>
        <v>11968137.980036441</v>
      </c>
      <c r="I19" s="7">
        <f t="shared" si="5"/>
        <v>13311742.76996344</v>
      </c>
      <c r="J19" s="6">
        <f t="shared" si="1"/>
        <v>14</v>
      </c>
      <c r="K19" s="21">
        <f t="shared" si="6"/>
        <v>1.9066604152186417</v>
      </c>
      <c r="L19" s="20">
        <f t="shared" si="7"/>
        <v>1.5279370047187855E-2</v>
      </c>
    </row>
    <row r="20" spans="1:12" x14ac:dyDescent="0.2">
      <c r="A20" s="5">
        <v>38230</v>
      </c>
      <c r="B20" s="6">
        <f t="shared" si="2"/>
        <v>684858873.44000006</v>
      </c>
      <c r="C20" s="6">
        <f t="shared" si="0"/>
        <v>26553040.450000048</v>
      </c>
      <c r="D20" s="15">
        <f>[7]Aug!$B$131</f>
        <v>658305832.99000001</v>
      </c>
      <c r="E20" s="19">
        <f>HLOOKUP($A20,'[6]03B'!$B$4:$BZ$109,69,0)</f>
        <v>7.17E-2</v>
      </c>
      <c r="F20" s="16">
        <f>HLOOKUP($A20,'[6]03B'!$B$4:$BZ$109,70,0)</f>
        <v>49.21</v>
      </c>
      <c r="G20" s="6">
        <f t="shared" si="3"/>
        <v>15869622.857346209</v>
      </c>
      <c r="H20" s="6">
        <f t="shared" si="4"/>
        <v>11771883.931263542</v>
      </c>
      <c r="I20" s="7">
        <f t="shared" si="5"/>
        <v>14781156.518736506</v>
      </c>
      <c r="J20" s="6">
        <f t="shared" si="1"/>
        <v>15</v>
      </c>
      <c r="K20" s="21">
        <f t="shared" si="6"/>
        <v>2.1960246965291623</v>
      </c>
      <c r="L20" s="20">
        <f t="shared" si="7"/>
        <v>1.6796326326069887E-2</v>
      </c>
    </row>
    <row r="21" spans="1:12" x14ac:dyDescent="0.2">
      <c r="A21" s="5">
        <v>38260</v>
      </c>
      <c r="B21" s="6">
        <f t="shared" si="2"/>
        <v>658305832.99000001</v>
      </c>
      <c r="C21" s="6">
        <f t="shared" si="0"/>
        <v>22607099.409999967</v>
      </c>
      <c r="D21" s="15">
        <f>[7]Sep!$B$131</f>
        <v>635698733.58000004</v>
      </c>
      <c r="E21" s="19">
        <f>HLOOKUP($A21,'[6]03B'!$B$4:$BZ$109,69,0)</f>
        <v>7.17E-2</v>
      </c>
      <c r="F21" s="16">
        <f>HLOOKUP($A21,'[6]03B'!$B$4:$BZ$109,70,0)</f>
        <v>48.37</v>
      </c>
      <c r="G21" s="6">
        <f t="shared" si="3"/>
        <v>15480048.435359297</v>
      </c>
      <c r="H21" s="6">
        <f t="shared" si="4"/>
        <v>11546671.083244048</v>
      </c>
      <c r="I21" s="7">
        <f t="shared" si="5"/>
        <v>11060428.326755919</v>
      </c>
      <c r="J21" s="6">
        <f t="shared" si="1"/>
        <v>16</v>
      </c>
      <c r="K21" s="21">
        <f t="shared" si="6"/>
        <v>1.7101309077938529</v>
      </c>
      <c r="L21" s="20">
        <f t="shared" si="7"/>
        <v>1.3610061144828276E-2</v>
      </c>
    </row>
    <row r="22" spans="1:12" x14ac:dyDescent="0.2">
      <c r="A22" s="5">
        <v>38291</v>
      </c>
      <c r="B22" s="6">
        <f t="shared" si="2"/>
        <v>635698733.58000004</v>
      </c>
      <c r="C22" s="6">
        <f t="shared" si="0"/>
        <v>23179504.590000033</v>
      </c>
      <c r="D22" s="15">
        <f>[7]Oct!$B$131</f>
        <v>612519228.99000001</v>
      </c>
      <c r="E22" s="19">
        <f>HLOOKUP($A22,'[6]03B'!$B$4:$BZ$109,69,0)</f>
        <v>7.1599999999999997E-2</v>
      </c>
      <c r="F22" s="16">
        <f>HLOOKUP($A22,'[6]03B'!$B$4:$BZ$109,70,0)</f>
        <v>47.54</v>
      </c>
      <c r="G22" s="6">
        <f t="shared" si="3"/>
        <v>15171872.3857258</v>
      </c>
      <c r="H22" s="6">
        <f t="shared" si="4"/>
        <v>11373572.452585299</v>
      </c>
      <c r="I22" s="7">
        <f t="shared" si="5"/>
        <v>11805932.137414735</v>
      </c>
      <c r="J22" s="6">
        <f t="shared" si="1"/>
        <v>17</v>
      </c>
      <c r="K22" s="21">
        <f t="shared" si="6"/>
        <v>1.8909909246802459</v>
      </c>
      <c r="L22" s="20">
        <f t="shared" si="7"/>
        <v>1.4517511920351073E-2</v>
      </c>
    </row>
    <row r="23" spans="1:12" x14ac:dyDescent="0.2">
      <c r="A23" s="5">
        <v>38321</v>
      </c>
      <c r="B23" s="6">
        <f t="shared" si="2"/>
        <v>612519228.99000001</v>
      </c>
      <c r="C23" s="6">
        <f t="shared" si="0"/>
        <v>23025411.139999986</v>
      </c>
      <c r="D23" s="15">
        <f>[7]Nov!$B$131</f>
        <v>589493817.85000002</v>
      </c>
      <c r="E23" s="19">
        <f>HLOOKUP($A23,'[6]03B'!$B$4:$BZ$109,69,0)</f>
        <v>7.1599999999999997E-2</v>
      </c>
      <c r="F23" s="16">
        <f>HLOOKUP($A23,'[6]03B'!$B$4:$BZ$109,70,0)</f>
        <v>46.68</v>
      </c>
      <c r="G23" s="6">
        <f t="shared" si="3"/>
        <v>14836059.032899057</v>
      </c>
      <c r="H23" s="6">
        <f t="shared" si="4"/>
        <v>11181360.966592059</v>
      </c>
      <c r="I23" s="7">
        <f t="shared" si="5"/>
        <v>11844050.173407927</v>
      </c>
      <c r="J23" s="6">
        <f t="shared" si="1"/>
        <v>18</v>
      </c>
      <c r="K23" s="21">
        <f t="shared" si="6"/>
        <v>1.9696165505656931</v>
      </c>
      <c r="L23" s="20">
        <f t="shared" si="7"/>
        <v>1.4755507801443721E-2</v>
      </c>
    </row>
    <row r="24" spans="1:12" x14ac:dyDescent="0.2">
      <c r="A24" s="5">
        <v>38352</v>
      </c>
      <c r="B24" s="6">
        <f t="shared" si="2"/>
        <v>589493817.85000002</v>
      </c>
      <c r="C24" s="6">
        <f t="shared" si="0"/>
        <v>22887017.040000081</v>
      </c>
      <c r="D24" s="15">
        <f>[7]Dec!$B$131</f>
        <v>566606800.80999994</v>
      </c>
      <c r="E24" s="19">
        <f>HLOOKUP($A24,'[6]03B'!$B$4:$BZ$109,69,0)</f>
        <v>7.1599999999999997E-2</v>
      </c>
      <c r="F24" s="16">
        <f>HLOOKUP($A24,'[6]03B'!$B$4:$BZ$109,70,0)</f>
        <v>45.82</v>
      </c>
      <c r="G24" s="6">
        <f t="shared" si="3"/>
        <v>14505987.202271106</v>
      </c>
      <c r="H24" s="6">
        <f t="shared" si="4"/>
        <v>10988674.089099439</v>
      </c>
      <c r="I24" s="7">
        <f t="shared" si="5"/>
        <v>11898342.950900642</v>
      </c>
      <c r="J24" s="6">
        <f t="shared" si="1"/>
        <v>19</v>
      </c>
      <c r="K24" s="21">
        <f t="shared" si="6"/>
        <v>2.056739353007083</v>
      </c>
      <c r="L24" s="20">
        <f t="shared" si="7"/>
        <v>1.5010361364317888E-2</v>
      </c>
    </row>
    <row r="25" spans="1:12" x14ac:dyDescent="0.2">
      <c r="A25" s="5">
        <v>38383</v>
      </c>
      <c r="B25" s="6">
        <f t="shared" si="2"/>
        <v>566606800.80999994</v>
      </c>
      <c r="C25" s="6">
        <f t="shared" si="0"/>
        <v>22419408.639999986</v>
      </c>
      <c r="D25" s="15">
        <f>[8]Jan!$B$130</f>
        <v>544187392.16999996</v>
      </c>
      <c r="E25" s="19">
        <f>HLOOKUP($A25,'[6]03B'!$B$4:$BZ$109,69,0)</f>
        <v>7.1599999999999997E-2</v>
      </c>
      <c r="F25" s="16">
        <f>HLOOKUP($A25,'[6]03B'!$B$4:$BZ$109,70,0)</f>
        <v>45.03</v>
      </c>
      <c r="G25" s="6">
        <f t="shared" si="3"/>
        <v>14169858.596250908</v>
      </c>
      <c r="H25" s="6">
        <f t="shared" si="4"/>
        <v>10789104.684751242</v>
      </c>
      <c r="I25" s="7">
        <f t="shared" si="5"/>
        <v>11630303.955248743</v>
      </c>
      <c r="J25" s="6">
        <f t="shared" si="1"/>
        <v>20</v>
      </c>
      <c r="K25" s="21">
        <f t="shared" si="6"/>
        <v>2.0924673748832845</v>
      </c>
      <c r="L25" s="20">
        <f t="shared" si="7"/>
        <v>1.4972195809214989E-2</v>
      </c>
    </row>
    <row r="26" spans="1:12" x14ac:dyDescent="0.2">
      <c r="A26" s="5">
        <v>38411</v>
      </c>
      <c r="B26" s="6">
        <f t="shared" si="2"/>
        <v>544187392.16999996</v>
      </c>
      <c r="C26" s="6">
        <f t="shared" si="0"/>
        <v>20183311.809999943</v>
      </c>
      <c r="D26" s="15">
        <f>[8]Feb!$B$130</f>
        <v>524004080.36000001</v>
      </c>
      <c r="E26" s="19">
        <f>HLOOKUP($A26,'[6]03B'!$B$4:$BZ$109,69,0)</f>
        <v>7.1599999999999997E-2</v>
      </c>
      <c r="F26" s="16">
        <f>HLOOKUP($A26,'[6]03B'!$B$4:$BZ$109,70,0)</f>
        <v>44.26</v>
      </c>
      <c r="G26" s="6">
        <f t="shared" si="3"/>
        <v>13816903.855020842</v>
      </c>
      <c r="H26" s="6">
        <f t="shared" si="4"/>
        <v>10569919.081739843</v>
      </c>
      <c r="I26" s="7">
        <f t="shared" si="5"/>
        <v>9613392.7282600999</v>
      </c>
      <c r="J26" s="6">
        <f t="shared" si="1"/>
        <v>21</v>
      </c>
      <c r="K26" s="21">
        <f t="shared" si="6"/>
        <v>1.8015513383816892</v>
      </c>
      <c r="L26" s="20">
        <f t="shared" si="7"/>
        <v>1.3243679630964433E-2</v>
      </c>
    </row>
    <row r="27" spans="1:12" x14ac:dyDescent="0.2">
      <c r="A27" s="5">
        <v>38442</v>
      </c>
      <c r="B27" s="6">
        <f t="shared" si="2"/>
        <v>524004080.36000001</v>
      </c>
      <c r="C27" s="6">
        <f t="shared" si="0"/>
        <v>23902697.700000048</v>
      </c>
      <c r="D27" s="15">
        <f>[8]Mar!$B$130</f>
        <v>500101382.65999997</v>
      </c>
      <c r="E27" s="19">
        <f>HLOOKUP($A27,'[6]03B'!$B$4:$BZ$109,69,0)</f>
        <v>7.1599999999999997E-2</v>
      </c>
      <c r="F27" s="16">
        <f>HLOOKUP($A27,'[6]03B'!$B$4:$BZ$109,70,0)</f>
        <v>43.37</v>
      </c>
      <c r="G27" s="6">
        <f t="shared" si="3"/>
        <v>13506311.497489721</v>
      </c>
      <c r="H27" s="6">
        <f t="shared" si="4"/>
        <v>10379753.818008387</v>
      </c>
      <c r="I27" s="7">
        <f t="shared" si="5"/>
        <v>13522943.88199166</v>
      </c>
      <c r="J27" s="6">
        <f t="shared" si="1"/>
        <v>22</v>
      </c>
      <c r="K27" s="21">
        <f t="shared" si="6"/>
        <v>2.6328472354562602</v>
      </c>
      <c r="L27" s="20">
        <f t="shared" si="7"/>
        <v>1.6954412794859364E-2</v>
      </c>
    </row>
    <row r="28" spans="1:12" x14ac:dyDescent="0.2">
      <c r="A28" s="5">
        <v>38472</v>
      </c>
      <c r="B28" s="6">
        <f t="shared" si="2"/>
        <v>500101382.65999997</v>
      </c>
      <c r="C28" s="6">
        <f t="shared" si="0"/>
        <v>20083896.939999998</v>
      </c>
      <c r="D28" s="15">
        <f>[8]Apr!$B$130</f>
        <v>480017485.71999997</v>
      </c>
      <c r="E28" s="19">
        <f>HLOOKUP($A28,'[6]03B'!$B$4:$BZ$109,69,0)</f>
        <v>7.1599999999999997E-2</v>
      </c>
      <c r="F28" s="16">
        <f>HLOOKUP($A28,'[6]03B'!$B$4:$BZ$109,70,0)</f>
        <v>42.55</v>
      </c>
      <c r="G28" s="6">
        <f t="shared" si="3"/>
        <v>13121465.011264676</v>
      </c>
      <c r="H28" s="6">
        <f t="shared" si="4"/>
        <v>10137526.761393344</v>
      </c>
      <c r="I28" s="7">
        <f t="shared" si="5"/>
        <v>9946370.1786066536</v>
      </c>
      <c r="J28" s="6">
        <f t="shared" si="1"/>
        <v>23</v>
      </c>
      <c r="K28" s="21">
        <f t="shared" si="6"/>
        <v>2.0300212064346561</v>
      </c>
      <c r="L28" s="20">
        <f t="shared" si="7"/>
        <v>1.4033006079455788E-2</v>
      </c>
    </row>
    <row r="29" spans="1:12" x14ac:dyDescent="0.2">
      <c r="A29" s="5">
        <v>38503</v>
      </c>
      <c r="B29" s="6">
        <f t="shared" si="2"/>
        <v>480017485.71999997</v>
      </c>
      <c r="C29" s="6">
        <f t="shared" si="0"/>
        <v>20481158.029999971</v>
      </c>
      <c r="D29" s="15">
        <f>[8]May!$B$130</f>
        <v>459536327.69</v>
      </c>
      <c r="E29" s="19">
        <f>HLOOKUP($A29,'[6]03B'!$B$4:$BZ$109,69,0)</f>
        <v>7.17E-2</v>
      </c>
      <c r="F29" s="16">
        <f>HLOOKUP($A29,'[6]03B'!$B$4:$BZ$109,70,0)</f>
        <v>41.68</v>
      </c>
      <c r="G29" s="6">
        <f t="shared" si="3"/>
        <v>12807282.374975856</v>
      </c>
      <c r="H29" s="6">
        <f t="shared" si="4"/>
        <v>9943178.04351319</v>
      </c>
      <c r="I29" s="7">
        <f t="shared" si="5"/>
        <v>10537979.986486781</v>
      </c>
      <c r="J29" s="6">
        <f t="shared" si="1"/>
        <v>24</v>
      </c>
      <c r="K29" s="21">
        <f t="shared" si="6"/>
        <v>2.241768974478648</v>
      </c>
      <c r="L29" s="20">
        <f t="shared" si="7"/>
        <v>1.47912300183818E-2</v>
      </c>
    </row>
    <row r="30" spans="1:12" x14ac:dyDescent="0.2">
      <c r="A30" s="5">
        <v>38533</v>
      </c>
      <c r="B30" s="6">
        <f t="shared" si="2"/>
        <v>459536327.69</v>
      </c>
      <c r="C30" s="6">
        <f t="shared" si="0"/>
        <v>20995727.849999964</v>
      </c>
      <c r="D30" s="15">
        <f>[8]June!$B$130</f>
        <v>438540599.84000003</v>
      </c>
      <c r="E30" s="19">
        <f>HLOOKUP($A30,'[6]03B'!$B$4:$BZ$109,69,0)</f>
        <v>7.17E-2</v>
      </c>
      <c r="F30" s="16">
        <f>HLOOKUP($A30,'[6]03B'!$B$4:$BZ$109,70,0)</f>
        <v>40.81</v>
      </c>
      <c r="G30" s="6">
        <f t="shared" si="3"/>
        <v>12487868.776277542</v>
      </c>
      <c r="H30" s="6">
        <f t="shared" si="4"/>
        <v>9742139.218329791</v>
      </c>
      <c r="I30" s="7">
        <f t="shared" si="5"/>
        <v>11253588.631670173</v>
      </c>
      <c r="J30" s="6">
        <f t="shared" si="1"/>
        <v>25</v>
      </c>
      <c r="K30" s="21">
        <f t="shared" si="6"/>
        <v>2.501941759165029</v>
      </c>
      <c r="L30" s="20">
        <f t="shared" si="7"/>
        <v>1.5632582788146138E-2</v>
      </c>
    </row>
    <row r="31" spans="1:12" x14ac:dyDescent="0.2">
      <c r="A31" s="5">
        <v>38564</v>
      </c>
      <c r="B31" s="6">
        <f t="shared" si="2"/>
        <v>438540599.84000003</v>
      </c>
      <c r="C31" s="6">
        <f t="shared" si="0"/>
        <v>19489360.390000045</v>
      </c>
      <c r="D31" s="15">
        <f>[8]July!$B$130</f>
        <v>419051239.44999999</v>
      </c>
      <c r="E31" s="19">
        <f>HLOOKUP($A31,'[6]03B'!$B$4:$BZ$109,69,0)</f>
        <v>7.17E-2</v>
      </c>
      <c r="F31" s="16">
        <f>HLOOKUP($A31,'[6]03B'!$B$4:$BZ$109,70,0)</f>
        <v>40</v>
      </c>
      <c r="G31" s="6">
        <f t="shared" si="3"/>
        <v>12141155.267896898</v>
      </c>
      <c r="H31" s="6">
        <f t="shared" si="4"/>
        <v>9520875.183852898</v>
      </c>
      <c r="I31" s="7">
        <f t="shared" si="5"/>
        <v>9968485.2061471473</v>
      </c>
      <c r="J31" s="6">
        <f t="shared" si="1"/>
        <v>26</v>
      </c>
      <c r="K31" s="21">
        <f t="shared" si="6"/>
        <v>2.3235493925452353</v>
      </c>
      <c r="L31" s="20">
        <f t="shared" si="7"/>
        <v>1.4697754367409182E-2</v>
      </c>
    </row>
    <row r="32" spans="1:12" x14ac:dyDescent="0.2">
      <c r="A32" s="5">
        <v>38595</v>
      </c>
      <c r="B32" s="6">
        <f t="shared" si="2"/>
        <v>419051239.44999999</v>
      </c>
      <c r="C32" s="6">
        <f t="shared" si="0"/>
        <v>20760875.939999998</v>
      </c>
      <c r="D32" s="15">
        <f>[8]Aug!$B$130</f>
        <v>398290363.50999999</v>
      </c>
      <c r="E32" s="19">
        <f>HLOOKUP($A32,'[6]03B'!$B$4:$BZ$109,69,0)</f>
        <v>7.17E-2</v>
      </c>
      <c r="F32" s="16">
        <f>HLOOKUP($A32,'[6]03B'!$B$4:$BZ$109,70,0)</f>
        <v>39.130000000000003</v>
      </c>
      <c r="G32" s="6">
        <f t="shared" si="3"/>
        <v>11809135.970514165</v>
      </c>
      <c r="H32" s="6">
        <f t="shared" si="4"/>
        <v>9305304.8148004152</v>
      </c>
      <c r="I32" s="7">
        <f t="shared" si="5"/>
        <v>11455571.125199582</v>
      </c>
      <c r="J32" s="6">
        <f t="shared" si="1"/>
        <v>27</v>
      </c>
      <c r="K32" s="21">
        <f t="shared" si="6"/>
        <v>2.7957741997851864</v>
      </c>
      <c r="L32" s="20">
        <f t="shared" si="7"/>
        <v>1.6189542580269306E-2</v>
      </c>
    </row>
    <row r="33" spans="1:12" x14ac:dyDescent="0.2">
      <c r="A33" s="5">
        <v>38625</v>
      </c>
      <c r="B33" s="6">
        <f t="shared" si="2"/>
        <v>398290363.50999999</v>
      </c>
      <c r="C33" s="6">
        <f t="shared" si="0"/>
        <v>18461589.120000005</v>
      </c>
      <c r="D33" s="15">
        <f>[8]Sep!$B$130</f>
        <v>379828774.38999999</v>
      </c>
      <c r="E33" s="19">
        <f>HLOOKUP($A33,'[6]03B'!$B$4:$BZ$109,69,0)</f>
        <v>7.1800000000000003E-2</v>
      </c>
      <c r="F33" s="16">
        <f>HLOOKUP($A33,'[6]03B'!$B$4:$BZ$109,70,0)</f>
        <v>38.29</v>
      </c>
      <c r="G33" s="6">
        <f t="shared" si="3"/>
        <v>11445102.284901202</v>
      </c>
      <c r="H33" s="6">
        <f t="shared" si="4"/>
        <v>9065317.3629289512</v>
      </c>
      <c r="I33" s="7">
        <f t="shared" si="5"/>
        <v>9396271.7570710536</v>
      </c>
      <c r="J33" s="6">
        <f t="shared" si="1"/>
        <v>28</v>
      </c>
      <c r="K33" s="21">
        <f t="shared" si="6"/>
        <v>2.4140974097336518</v>
      </c>
      <c r="L33" s="20">
        <f t="shared" si="7"/>
        <v>1.4614894063642393E-2</v>
      </c>
    </row>
    <row r="34" spans="1:12" x14ac:dyDescent="0.2">
      <c r="A34" s="5">
        <v>38656</v>
      </c>
      <c r="B34" s="6">
        <f t="shared" si="2"/>
        <v>379828774.38999999</v>
      </c>
      <c r="C34" s="6">
        <f t="shared" si="0"/>
        <v>17444091.959999979</v>
      </c>
      <c r="D34" s="15">
        <f>[8]Oct!$B$130</f>
        <v>362384682.43000001</v>
      </c>
      <c r="E34" s="19">
        <f>HLOOKUP($A34,'[6]03B'!$B$4:$BZ$109,69,0)</f>
        <v>7.1800000000000003E-2</v>
      </c>
      <c r="F34" s="16">
        <f>HLOOKUP($A34,'[6]03B'!$B$4:$BZ$109,70,0)</f>
        <v>37.47</v>
      </c>
      <c r="G34" s="6">
        <f t="shared" si="3"/>
        <v>11128980.695873203</v>
      </c>
      <c r="H34" s="6">
        <f t="shared" si="4"/>
        <v>8856338.5291063692</v>
      </c>
      <c r="I34" s="7">
        <f t="shared" si="5"/>
        <v>8587753.4308936093</v>
      </c>
      <c r="J34" s="6">
        <f t="shared" si="1"/>
        <v>29</v>
      </c>
      <c r="K34" s="21">
        <f t="shared" si="6"/>
        <v>2.3149303292479191</v>
      </c>
      <c r="L34" s="20">
        <f t="shared" si="7"/>
        <v>1.404536906132654E-2</v>
      </c>
    </row>
    <row r="35" spans="1:12" x14ac:dyDescent="0.2">
      <c r="A35" s="5">
        <v>38686</v>
      </c>
      <c r="B35" s="6">
        <f t="shared" si="2"/>
        <v>362384682.43000001</v>
      </c>
      <c r="C35" s="6">
        <f t="shared" si="0"/>
        <v>16805518.25999999</v>
      </c>
      <c r="D35" s="15">
        <f>[8]Nov!$B$130</f>
        <v>345579164.17000002</v>
      </c>
      <c r="E35" s="19">
        <f>HLOOKUP($A35,'[6]03B'!$B$4:$BZ$109,69,0)</f>
        <v>7.1900000000000006E-2</v>
      </c>
      <c r="F35" s="16">
        <f>HLOOKUP($A35,'[6]03B'!$B$4:$BZ$109,70,0)</f>
        <v>36.630000000000003</v>
      </c>
      <c r="G35" s="6">
        <f t="shared" si="3"/>
        <v>10824722.757085374</v>
      </c>
      <c r="H35" s="6">
        <f t="shared" si="4"/>
        <v>8656454.4072125405</v>
      </c>
      <c r="I35" s="7">
        <f t="shared" si="5"/>
        <v>8149063.85278745</v>
      </c>
      <c r="J35" s="6">
        <f t="shared" si="1"/>
        <v>30</v>
      </c>
      <c r="K35" s="21">
        <f t="shared" si="6"/>
        <v>2.3037640785237192</v>
      </c>
      <c r="L35" s="20">
        <f t="shared" si="7"/>
        <v>1.3810776952039645E-2</v>
      </c>
    </row>
    <row r="36" spans="1:12" x14ac:dyDescent="0.2">
      <c r="A36" s="5">
        <v>38717</v>
      </c>
      <c r="B36" s="6">
        <f t="shared" si="2"/>
        <v>345579164.17000002</v>
      </c>
      <c r="C36" s="6">
        <f t="shared" si="0"/>
        <v>16015705.350000024</v>
      </c>
      <c r="D36" s="15">
        <f>[8]Dec!$B$130</f>
        <v>329563458.81999999</v>
      </c>
      <c r="E36" s="19">
        <f>HLOOKUP($A36,'[6]03B'!$B$4:$BZ$109,69,0)</f>
        <v>7.1999999999999995E-2</v>
      </c>
      <c r="F36" s="16">
        <f>HLOOKUP($A36,'[6]03B'!$B$4:$BZ$109,70,0)</f>
        <v>35.799999999999997</v>
      </c>
      <c r="G36" s="6">
        <f t="shared" si="3"/>
        <v>10535580.887844682</v>
      </c>
      <c r="H36" s="6">
        <f t="shared" si="4"/>
        <v>8464985.7291927654</v>
      </c>
      <c r="I36" s="7">
        <f t="shared" si="5"/>
        <v>7550719.6208072584</v>
      </c>
      <c r="J36" s="6">
        <f t="shared" si="1"/>
        <v>31</v>
      </c>
      <c r="K36" s="21">
        <f t="shared" si="6"/>
        <v>2.2398107536533245</v>
      </c>
      <c r="L36" s="20">
        <f t="shared" si="7"/>
        <v>1.3396452216163481E-2</v>
      </c>
    </row>
    <row r="37" spans="1:12" x14ac:dyDescent="0.2">
      <c r="A37" s="5">
        <v>38748</v>
      </c>
      <c r="B37" s="6">
        <f t="shared" ref="B37:B42" si="8">D36</f>
        <v>329563458.81999999</v>
      </c>
      <c r="C37" s="6">
        <f t="shared" si="0"/>
        <v>17251910.199999988</v>
      </c>
      <c r="D37" s="15">
        <f>[9]Jan!$B$130</f>
        <v>312311548.62</v>
      </c>
      <c r="E37" s="19">
        <f>HLOOKUP($A37,'[6]03B'!$B$4:$BZ$109,69,0)</f>
        <v>7.22E-2</v>
      </c>
      <c r="F37" s="16">
        <f>HLOOKUP($A37,'[6]03B'!$B$4:$BZ$109,70,0)</f>
        <v>34.93</v>
      </c>
      <c r="G37" s="6">
        <f t="shared" ref="G37:G42" si="9">-PMT(E36/12,F36,B37)</f>
        <v>10257225.506208424</v>
      </c>
      <c r="H37" s="6">
        <f t="shared" ref="H37:H42" si="10">G37-(E36/12*B37)</f>
        <v>8279844.7532884236</v>
      </c>
      <c r="I37" s="7">
        <f t="shared" ref="I37:I42" si="11">C37-H37</f>
        <v>8972065.4467115644</v>
      </c>
      <c r="J37" s="6">
        <f t="shared" ref="J37:J42" si="12">J36+1</f>
        <v>32</v>
      </c>
      <c r="K37" s="21">
        <f t="shared" ref="K37:K42" si="13">100*I37/(B37-H37)</f>
        <v>2.7925686383895689</v>
      </c>
      <c r="L37" s="20">
        <f t="shared" ref="L37:L42" si="14">100*K37/(100+K37*(J37-1))/100</f>
        <v>1.4967970250397325E-2</v>
      </c>
    </row>
    <row r="38" spans="1:12" x14ac:dyDescent="0.2">
      <c r="A38" s="5">
        <v>38776</v>
      </c>
      <c r="B38" s="6">
        <f t="shared" si="8"/>
        <v>312311548.62</v>
      </c>
      <c r="C38" s="6">
        <f t="shared" si="0"/>
        <v>14396233.110000014</v>
      </c>
      <c r="D38" s="15">
        <f>[9]Feb!$B$130</f>
        <v>297915315.50999999</v>
      </c>
      <c r="E38" s="19">
        <f>HLOOKUP($A38,'[6]03B'!$B$4:$BZ$109,69,0)</f>
        <v>7.2300000000000003E-2</v>
      </c>
      <c r="F38" s="16">
        <f>HLOOKUP($A38,'[6]03B'!$B$4:$BZ$109,70,0)</f>
        <v>34.229999999999997</v>
      </c>
      <c r="G38" s="6">
        <f t="shared" si="9"/>
        <v>9940263.9161644056</v>
      </c>
      <c r="H38" s="6">
        <f t="shared" si="10"/>
        <v>8061189.4319674056</v>
      </c>
      <c r="I38" s="7">
        <f t="shared" si="11"/>
        <v>6335043.6780326087</v>
      </c>
      <c r="J38" s="6">
        <f t="shared" si="12"/>
        <v>33</v>
      </c>
      <c r="K38" s="21">
        <f t="shared" si="13"/>
        <v>2.0821811665035468</v>
      </c>
      <c r="L38" s="20">
        <f t="shared" si="14"/>
        <v>1.249585128164976E-2</v>
      </c>
    </row>
    <row r="39" spans="1:12" x14ac:dyDescent="0.2">
      <c r="A39" s="5">
        <v>38807</v>
      </c>
      <c r="B39" s="6">
        <f t="shared" si="8"/>
        <v>297915315.50999999</v>
      </c>
      <c r="C39" s="6">
        <f t="shared" si="0"/>
        <v>16823247.329999983</v>
      </c>
      <c r="D39" s="15">
        <f>[9]Mar!$B$130</f>
        <v>281092068.18000001</v>
      </c>
      <c r="E39" s="19">
        <f>HLOOKUP($A39,'[6]03B'!$B$4:$BZ$109,69,0)</f>
        <v>7.2499999999999995E-2</v>
      </c>
      <c r="F39" s="16">
        <f>HLOOKUP($A39,'[6]03B'!$B$4:$BZ$109,70,0)</f>
        <v>33.380000000000003</v>
      </c>
      <c r="G39" s="6">
        <f t="shared" si="9"/>
        <v>9657736.2655802649</v>
      </c>
      <c r="H39" s="6">
        <f t="shared" si="10"/>
        <v>7862796.4896325152</v>
      </c>
      <c r="I39" s="7">
        <f t="shared" si="11"/>
        <v>8960450.8403674681</v>
      </c>
      <c r="J39" s="6">
        <f t="shared" si="12"/>
        <v>34</v>
      </c>
      <c r="K39" s="21">
        <f t="shared" si="13"/>
        <v>3.089251171005436</v>
      </c>
      <c r="L39" s="20">
        <f t="shared" si="14"/>
        <v>1.5297465921395611E-2</v>
      </c>
    </row>
    <row r="40" spans="1:12" x14ac:dyDescent="0.2">
      <c r="A40" s="5">
        <v>38837</v>
      </c>
      <c r="B40" s="6">
        <f t="shared" si="8"/>
        <v>281092068.18000001</v>
      </c>
      <c r="C40" s="6">
        <f t="shared" si="0"/>
        <v>14077290.790000021</v>
      </c>
      <c r="D40" s="15">
        <f>[9]Apr!$B$136</f>
        <v>267014777.38999999</v>
      </c>
      <c r="E40" s="19">
        <f>HLOOKUP($A40,'[6]03B'!$B$4:$BZ$109,69,0)</f>
        <v>7.2599999999999998E-2</v>
      </c>
      <c r="F40" s="16">
        <f>HLOOKUP($A40,'[6]03B'!$B$4:$BZ$109,70,0)</f>
        <v>32.630000000000003</v>
      </c>
      <c r="G40" s="6">
        <f t="shared" si="9"/>
        <v>9323953.63392644</v>
      </c>
      <c r="H40" s="6">
        <f t="shared" si="10"/>
        <v>7625689.0553389397</v>
      </c>
      <c r="I40" s="7">
        <f t="shared" si="11"/>
        <v>6451601.7346610818</v>
      </c>
      <c r="J40" s="6">
        <f t="shared" si="12"/>
        <v>35</v>
      </c>
      <c r="K40" s="21">
        <f t="shared" si="13"/>
        <v>2.3591937536570393</v>
      </c>
      <c r="L40" s="20">
        <f t="shared" si="14"/>
        <v>1.3091170737611721E-2</v>
      </c>
    </row>
    <row r="41" spans="1:12" x14ac:dyDescent="0.2">
      <c r="A41" s="5">
        <v>38868</v>
      </c>
      <c r="B41" s="6">
        <f t="shared" si="8"/>
        <v>267014777.38999999</v>
      </c>
      <c r="C41" s="6">
        <f t="shared" si="0"/>
        <v>15342092.25</v>
      </c>
      <c r="D41" s="15">
        <f>[9]May!$B$136</f>
        <v>251672685.13999999</v>
      </c>
      <c r="E41" s="19">
        <f>HLOOKUP($A41,'[6]03B'!$B$4:$BZ$109,69,0)</f>
        <v>7.2800000000000004E-2</v>
      </c>
      <c r="F41" s="16">
        <f>HLOOKUP($A41,'[6]03B'!$B$4:$BZ$109,70,0)</f>
        <v>31.77</v>
      </c>
      <c r="G41" s="6">
        <f t="shared" si="9"/>
        <v>9042033.9597975034</v>
      </c>
      <c r="H41" s="6">
        <f t="shared" si="10"/>
        <v>7426594.5565880034</v>
      </c>
      <c r="I41" s="7">
        <f t="shared" si="11"/>
        <v>7915497.6934119966</v>
      </c>
      <c r="J41" s="6">
        <f t="shared" si="12"/>
        <v>36</v>
      </c>
      <c r="K41" s="21">
        <f t="shared" si="13"/>
        <v>3.0492519370543474</v>
      </c>
      <c r="L41" s="20">
        <f t="shared" si="14"/>
        <v>1.4750365824077974E-2</v>
      </c>
    </row>
    <row r="42" spans="1:12" x14ac:dyDescent="0.2">
      <c r="A42" s="5">
        <v>38898</v>
      </c>
      <c r="B42" s="6">
        <f t="shared" si="8"/>
        <v>251672685.13999999</v>
      </c>
      <c r="C42" s="6">
        <f t="shared" si="0"/>
        <v>13413298.569999993</v>
      </c>
      <c r="D42" s="15">
        <f>[9]June!$B$136</f>
        <v>238259386.56999999</v>
      </c>
      <c r="E42" s="19">
        <f>HLOOKUP($A42,'[6]03B'!$B$4:$BZ$109,69,0)</f>
        <v>7.3099999999999998E-2</v>
      </c>
      <c r="F42" s="16">
        <f>HLOOKUP($A42,'[6]03B'!$B$4:$BZ$109,70,0)</f>
        <v>30.96</v>
      </c>
      <c r="G42" s="6">
        <f t="shared" si="9"/>
        <v>8733554.6055098828</v>
      </c>
      <c r="H42" s="6">
        <f t="shared" si="10"/>
        <v>7206740.3156605493</v>
      </c>
      <c r="I42" s="7">
        <f t="shared" si="11"/>
        <v>6206558.2543394435</v>
      </c>
      <c r="J42" s="6">
        <f t="shared" si="12"/>
        <v>37</v>
      </c>
      <c r="K42" s="21">
        <f t="shared" si="13"/>
        <v>2.5388232536025228</v>
      </c>
      <c r="L42" s="20">
        <f t="shared" si="14"/>
        <v>1.3264653062995856E-2</v>
      </c>
    </row>
    <row r="43" spans="1:12" x14ac:dyDescent="0.2">
      <c r="A43" s="5">
        <v>38929</v>
      </c>
      <c r="B43" s="6">
        <f t="shared" ref="B43:B48" si="15">D42</f>
        <v>238259386.56999999</v>
      </c>
      <c r="C43" s="6">
        <f t="shared" ref="C43:C48" si="16">B43-D43</f>
        <v>13197932.469999999</v>
      </c>
      <c r="D43" s="15">
        <f>[9]July!$B$136</f>
        <v>225061454.09999999</v>
      </c>
      <c r="E43" s="19">
        <f>HLOOKUP($A43,'[6]03B'!$B$4:$BZ$109,69,0)</f>
        <v>7.3300000000000004E-2</v>
      </c>
      <c r="F43" s="16">
        <f>HLOOKUP($A43,'[6]03B'!$B$4:$BZ$109,70,0)</f>
        <v>30.12</v>
      </c>
      <c r="G43" s="6">
        <f t="shared" ref="G43:G48" si="17">-PMT(E42/12,F42,B43)</f>
        <v>8467559.4376947805</v>
      </c>
      <c r="H43" s="6">
        <f t="shared" ref="H43:H48" si="18">G43-(E42/12*B43)</f>
        <v>7016162.6745058643</v>
      </c>
      <c r="I43" s="7">
        <f t="shared" ref="I43:I48" si="19">C43-H43</f>
        <v>6181769.7954941345</v>
      </c>
      <c r="J43" s="6">
        <f t="shared" ref="J43:J48" si="20">J42+1</f>
        <v>38</v>
      </c>
      <c r="K43" s="21">
        <f t="shared" ref="K43:K48" si="21">100*I43/(B43-H43)</f>
        <v>2.6732760819352115</v>
      </c>
      <c r="L43" s="20">
        <f t="shared" ref="L43:L48" si="22">100*K43/(100+K43*(J43-1))/100</f>
        <v>1.3439544278639512E-2</v>
      </c>
    </row>
    <row r="44" spans="1:12" x14ac:dyDescent="0.2">
      <c r="A44" s="5">
        <v>38960</v>
      </c>
      <c r="B44" s="6">
        <f t="shared" si="15"/>
        <v>225061454.09999999</v>
      </c>
      <c r="C44" s="6">
        <f t="shared" si="16"/>
        <v>13080192.519999981</v>
      </c>
      <c r="D44" s="15">
        <f>[9]Aug!$B$136</f>
        <v>211981261.58000001</v>
      </c>
      <c r="E44" s="19">
        <f>HLOOKUP($A44,'[6]03B'!$B$4:$BZ$109,69,0)</f>
        <v>7.3400000000000007E-2</v>
      </c>
      <c r="F44" s="16">
        <f>HLOOKUP($A44,'[6]03B'!$B$4:$BZ$109,70,0)</f>
        <v>29.28</v>
      </c>
      <c r="G44" s="6">
        <f t="shared" si="17"/>
        <v>8203334.7519557485</v>
      </c>
      <c r="H44" s="6">
        <f t="shared" si="18"/>
        <v>6828584.3698282484</v>
      </c>
      <c r="I44" s="7">
        <f t="shared" si="19"/>
        <v>6251608.1501717325</v>
      </c>
      <c r="J44" s="6">
        <f t="shared" si="20"/>
        <v>39</v>
      </c>
      <c r="K44" s="21">
        <f t="shared" si="21"/>
        <v>2.864650113386388</v>
      </c>
      <c r="L44" s="20">
        <f t="shared" si="22"/>
        <v>1.3715863816143235E-2</v>
      </c>
    </row>
    <row r="45" spans="1:12" x14ac:dyDescent="0.2">
      <c r="A45" s="5">
        <v>38990</v>
      </c>
      <c r="B45" s="6">
        <f t="shared" si="15"/>
        <v>211981261.58000001</v>
      </c>
      <c r="C45" s="6">
        <f t="shared" si="16"/>
        <v>11646322.440000027</v>
      </c>
      <c r="D45" s="15">
        <f>[9]Sep!$B$136</f>
        <v>200334939.13999999</v>
      </c>
      <c r="E45" s="19">
        <f>HLOOKUP($A45,'[6]03B'!$B$4:$BZ$109,69,0)</f>
        <v>7.3499999999999996E-2</v>
      </c>
      <c r="F45" s="16">
        <f>HLOOKUP($A45,'[6]03B'!$B$4:$BZ$109,70,0)</f>
        <v>28.46</v>
      </c>
      <c r="G45" s="6">
        <f t="shared" si="17"/>
        <v>7929508.1685993262</v>
      </c>
      <c r="H45" s="6">
        <f t="shared" si="18"/>
        <v>6632889.4519349933</v>
      </c>
      <c r="I45" s="7">
        <f t="shared" si="19"/>
        <v>5013432.9880650342</v>
      </c>
      <c r="J45" s="6">
        <f t="shared" si="20"/>
        <v>40</v>
      </c>
      <c r="K45" s="21">
        <f t="shared" si="21"/>
        <v>2.441428162351547</v>
      </c>
      <c r="L45" s="20">
        <f t="shared" si="22"/>
        <v>1.2506310625711437E-2</v>
      </c>
    </row>
    <row r="46" spans="1:12" x14ac:dyDescent="0.2">
      <c r="A46" s="5">
        <v>39021</v>
      </c>
      <c r="B46" s="6">
        <f t="shared" si="15"/>
        <v>200334939.13999999</v>
      </c>
      <c r="C46" s="6">
        <f t="shared" si="16"/>
        <v>11768179.899999976</v>
      </c>
      <c r="D46" s="15">
        <f>[9]Oct!$B$136</f>
        <v>188566759.24000001</v>
      </c>
      <c r="E46" s="19">
        <f>HLOOKUP($A46,'[6]03B'!$B$4:$BZ$109,69,0)</f>
        <v>7.3599999999999999E-2</v>
      </c>
      <c r="F46" s="16">
        <f>HLOOKUP($A46,'[6]03B'!$B$4:$BZ$109,70,0)</f>
        <v>27.58</v>
      </c>
      <c r="G46" s="6">
        <f t="shared" si="17"/>
        <v>7691998.3498517498</v>
      </c>
      <c r="H46" s="6">
        <f t="shared" si="18"/>
        <v>6464946.8476192504</v>
      </c>
      <c r="I46" s="7">
        <f t="shared" si="19"/>
        <v>5303233.0523807257</v>
      </c>
      <c r="J46" s="6">
        <f t="shared" si="20"/>
        <v>41</v>
      </c>
      <c r="K46" s="21">
        <f t="shared" si="21"/>
        <v>2.7354584325679303</v>
      </c>
      <c r="L46" s="20">
        <f t="shared" si="22"/>
        <v>1.3062172433418694E-2</v>
      </c>
    </row>
    <row r="47" spans="1:12" x14ac:dyDescent="0.2">
      <c r="A47" s="5">
        <v>39051</v>
      </c>
      <c r="B47" s="6">
        <f t="shared" si="15"/>
        <v>188566759.24000001</v>
      </c>
      <c r="C47" s="6">
        <f t="shared" si="16"/>
        <v>10735941.090000004</v>
      </c>
      <c r="D47" s="15">
        <f>[9]Nov!$B$136</f>
        <v>177830818.15000001</v>
      </c>
      <c r="E47" s="19">
        <f>HLOOKUP($A47,'[6]03B'!$B$4:$BZ$109,69,0)</f>
        <v>7.3700000000000002E-2</v>
      </c>
      <c r="F47" s="16">
        <f>HLOOKUP($A47,'[6]03B'!$B$4:$BZ$109,70,0)</f>
        <v>26.74</v>
      </c>
      <c r="G47" s="6">
        <f t="shared" si="17"/>
        <v>7452546.0989420172</v>
      </c>
      <c r="H47" s="6">
        <f t="shared" si="18"/>
        <v>6296003.3089366835</v>
      </c>
      <c r="I47" s="7">
        <f t="shared" si="19"/>
        <v>4439937.7810633201</v>
      </c>
      <c r="J47" s="6">
        <f t="shared" si="20"/>
        <v>42</v>
      </c>
      <c r="K47" s="21">
        <f t="shared" si="21"/>
        <v>2.435902434476406</v>
      </c>
      <c r="L47" s="20">
        <f t="shared" si="22"/>
        <v>1.2187312063465327E-2</v>
      </c>
    </row>
    <row r="48" spans="1:12" x14ac:dyDescent="0.2">
      <c r="A48" s="5">
        <v>39082</v>
      </c>
      <c r="B48" s="6">
        <f t="shared" si="15"/>
        <v>177830818.15000001</v>
      </c>
      <c r="C48" s="6">
        <f t="shared" si="16"/>
        <v>9847286.3700000048</v>
      </c>
      <c r="D48" s="15">
        <f>[9]Dec!$B$136</f>
        <v>167983531.78</v>
      </c>
      <c r="E48" s="19">
        <f>HLOOKUP($A48,'[6]03B'!$B$4:$BZ$109,69,0)</f>
        <v>7.3800000000000004E-2</v>
      </c>
      <c r="F48" s="16">
        <f>HLOOKUP($A48,'[6]03B'!$B$4:$BZ$109,70,0)</f>
        <v>25.9</v>
      </c>
      <c r="G48" s="6">
        <f t="shared" si="17"/>
        <v>7231752.1310546789</v>
      </c>
      <c r="H48" s="6">
        <f t="shared" si="18"/>
        <v>6139574.5229167622</v>
      </c>
      <c r="I48" s="7">
        <f t="shared" si="19"/>
        <v>3707711.8470832426</v>
      </c>
      <c r="J48" s="6">
        <f t="shared" si="20"/>
        <v>43</v>
      </c>
      <c r="K48" s="21">
        <f t="shared" si="21"/>
        <v>2.1595229720255658</v>
      </c>
      <c r="L48" s="20">
        <f t="shared" si="22"/>
        <v>1.1324191769025566E-2</v>
      </c>
    </row>
    <row r="49" spans="1:12" x14ac:dyDescent="0.2">
      <c r="A49" s="5">
        <v>39113</v>
      </c>
      <c r="B49" s="6">
        <f t="shared" ref="B49:B54" si="23">D48</f>
        <v>167983531.78</v>
      </c>
      <c r="C49" s="6">
        <f t="shared" ref="C49:C54" si="24">B49-D49</f>
        <v>10605195.199999988</v>
      </c>
      <c r="D49" s="15">
        <f>[10]Jan!$B$136</f>
        <v>157378336.58000001</v>
      </c>
      <c r="E49" s="19">
        <f>HLOOKUP($A49,'[6]03B'!$B$4:$BZ$109,69,0)</f>
        <v>7.3899999999999993E-2</v>
      </c>
      <c r="F49" s="16">
        <f>HLOOKUP($A49,'[6]03B'!$B$4:$BZ$109,70,0)</f>
        <v>25.03</v>
      </c>
      <c r="G49" s="6">
        <f t="shared" ref="G49:G54" si="25">-PMT(E48/12,F48,B49)</f>
        <v>7035988.9751543636</v>
      </c>
      <c r="H49" s="6">
        <f t="shared" ref="H49:H54" si="26">G49-(E48/12*B49)</f>
        <v>6002890.2547073634</v>
      </c>
      <c r="I49" s="7">
        <f t="shared" ref="I49:I54" si="27">C49-H49</f>
        <v>4602304.9452926246</v>
      </c>
      <c r="J49" s="6">
        <f t="shared" ref="J49:J54" si="28">J48+1</f>
        <v>44</v>
      </c>
      <c r="K49" s="21">
        <f t="shared" ref="K49:K54" si="29">100*I49/(B49-H49)</f>
        <v>2.8412685009486105</v>
      </c>
      <c r="L49" s="20">
        <f t="shared" ref="L49:L54" si="30">100*K49/(100+K49*(J49-1))/100</f>
        <v>1.2788451953542834E-2</v>
      </c>
    </row>
    <row r="50" spans="1:12" x14ac:dyDescent="0.2">
      <c r="A50" s="5">
        <v>39141</v>
      </c>
      <c r="B50" s="6">
        <f t="shared" si="23"/>
        <v>157378336.58000001</v>
      </c>
      <c r="C50" s="6">
        <f t="shared" si="24"/>
        <v>9246240.1800000072</v>
      </c>
      <c r="D50" s="15">
        <f>[10]Feb!$B$136</f>
        <v>148132096.40000001</v>
      </c>
      <c r="E50" s="19">
        <f>HLOOKUP($A50,'[6]03B'!$B$4:$BZ$109,69,0)</f>
        <v>7.4099999999999999E-2</v>
      </c>
      <c r="F50" s="16">
        <f>HLOOKUP($A50,'[6]03B'!$B$4:$BZ$109,70,0)</f>
        <v>24.3</v>
      </c>
      <c r="G50" s="6">
        <f t="shared" si="25"/>
        <v>6803929.6200091029</v>
      </c>
      <c r="H50" s="6">
        <f t="shared" si="26"/>
        <v>5834741.363903936</v>
      </c>
      <c r="I50" s="7">
        <f t="shared" si="27"/>
        <v>3411498.8160960712</v>
      </c>
      <c r="J50" s="6">
        <f t="shared" si="28"/>
        <v>45</v>
      </c>
      <c r="K50" s="21">
        <f t="shared" si="29"/>
        <v>2.2511666106583972</v>
      </c>
      <c r="L50" s="20">
        <f t="shared" si="30"/>
        <v>1.1309477815751375E-2</v>
      </c>
    </row>
    <row r="51" spans="1:12" x14ac:dyDescent="0.2">
      <c r="A51" s="5">
        <v>39172</v>
      </c>
      <c r="B51" s="6">
        <f t="shared" si="23"/>
        <v>148132096.40000001</v>
      </c>
      <c r="C51" s="6">
        <f t="shared" si="24"/>
        <v>10047172.060000002</v>
      </c>
      <c r="D51" s="15">
        <f>[10]Mar!$B$136</f>
        <v>138084924.34</v>
      </c>
      <c r="E51" s="19">
        <f>HLOOKUP($A51,'[6]03B'!$B$4:$BZ$109,69,0)</f>
        <v>7.4200000000000002E-2</v>
      </c>
      <c r="F51" s="16">
        <f>HLOOKUP($A51,'[6]03B'!$B$4:$BZ$109,70,0)</f>
        <v>23.48</v>
      </c>
      <c r="G51" s="6">
        <f t="shared" si="25"/>
        <v>6583529.4204315413</v>
      </c>
      <c r="H51" s="6">
        <f t="shared" si="26"/>
        <v>5668813.7251615413</v>
      </c>
      <c r="I51" s="7">
        <f t="shared" si="27"/>
        <v>4378358.3348384611</v>
      </c>
      <c r="J51" s="6">
        <f t="shared" si="28"/>
        <v>46</v>
      </c>
      <c r="K51" s="21">
        <f t="shared" si="29"/>
        <v>3.0733240541927769</v>
      </c>
      <c r="L51" s="20">
        <f t="shared" si="30"/>
        <v>1.289689231823845E-2</v>
      </c>
    </row>
    <row r="52" spans="1:12" x14ac:dyDescent="0.2">
      <c r="A52" s="5">
        <v>39202</v>
      </c>
      <c r="B52" s="6">
        <f t="shared" si="23"/>
        <v>138084924.34</v>
      </c>
      <c r="C52" s="6">
        <f t="shared" si="24"/>
        <v>9540610.0200000107</v>
      </c>
      <c r="D52" s="15">
        <f>[10]Apr!$B$136</f>
        <v>128544314.31999999</v>
      </c>
      <c r="E52" s="19">
        <f>HLOOKUP($A52,'[6]03B'!$B$4:$BZ$109,69,0)</f>
        <v>7.4399999999999994E-2</v>
      </c>
      <c r="F52" s="16">
        <f>HLOOKUP($A52,'[6]03B'!$B$4:$BZ$109,70,0)</f>
        <v>22.66</v>
      </c>
      <c r="G52" s="6">
        <f t="shared" si="25"/>
        <v>6336329.9352851631</v>
      </c>
      <c r="H52" s="6">
        <f t="shared" si="26"/>
        <v>5482504.8197828298</v>
      </c>
      <c r="I52" s="7">
        <f t="shared" si="27"/>
        <v>4058105.2002171809</v>
      </c>
      <c r="J52" s="6">
        <f t="shared" si="28"/>
        <v>47</v>
      </c>
      <c r="K52" s="21">
        <f t="shared" si="29"/>
        <v>3.0603553199860456</v>
      </c>
      <c r="L52" s="20">
        <f t="shared" si="30"/>
        <v>1.2710365395542102E-2</v>
      </c>
    </row>
    <row r="53" spans="1:12" x14ac:dyDescent="0.2">
      <c r="A53" s="5">
        <v>39233</v>
      </c>
      <c r="B53" s="6">
        <f t="shared" si="23"/>
        <v>128544314.31999999</v>
      </c>
      <c r="C53" s="6">
        <f t="shared" si="24"/>
        <v>8913490.3799999952</v>
      </c>
      <c r="D53" s="15">
        <f>[10]May!$B$136</f>
        <v>119630823.94</v>
      </c>
      <c r="E53" s="19">
        <f>HLOOKUP($A53,'[6]03B'!$B$4:$BZ$109,69,0)</f>
        <v>7.4800000000000005E-2</v>
      </c>
      <c r="F53" s="16">
        <f>HLOOKUP($A53,'[6]03B'!$B$4:$BZ$109,70,0)</f>
        <v>21.88</v>
      </c>
      <c r="G53" s="6">
        <f t="shared" si="25"/>
        <v>6098094.7689907448</v>
      </c>
      <c r="H53" s="6">
        <f t="shared" si="26"/>
        <v>5301120.0202067448</v>
      </c>
      <c r="I53" s="7">
        <f t="shared" si="27"/>
        <v>3612370.3597932504</v>
      </c>
      <c r="J53" s="6">
        <f t="shared" si="28"/>
        <v>48</v>
      </c>
      <c r="K53" s="21">
        <f t="shared" si="29"/>
        <v>2.9310911489408795</v>
      </c>
      <c r="L53" s="20">
        <f t="shared" si="30"/>
        <v>1.2327873990359806E-2</v>
      </c>
    </row>
    <row r="54" spans="1:12" x14ac:dyDescent="0.2">
      <c r="A54" s="5">
        <v>39263</v>
      </c>
      <c r="B54" s="6">
        <f t="shared" si="23"/>
        <v>119630823.94</v>
      </c>
      <c r="C54" s="6">
        <f t="shared" si="24"/>
        <v>8700382.3799999952</v>
      </c>
      <c r="D54" s="15">
        <f>[10]Jun!$B$136</f>
        <v>110930441.56</v>
      </c>
      <c r="E54" s="19">
        <f>HLOOKUP($A54,'[6]03B'!$B$4:$BZ$109,69,0)</f>
        <v>7.4999999999999997E-2</v>
      </c>
      <c r="F54" s="16">
        <f>HLOOKUP($A54,'[6]03B'!$B$4:$BZ$109,70,0)</f>
        <v>21.1</v>
      </c>
      <c r="G54" s="6">
        <f t="shared" si="25"/>
        <v>5865906.6246823333</v>
      </c>
      <c r="H54" s="6">
        <f t="shared" si="26"/>
        <v>5120207.8221230004</v>
      </c>
      <c r="I54" s="7">
        <f t="shared" si="27"/>
        <v>3580174.5578769948</v>
      </c>
      <c r="J54" s="6">
        <f t="shared" si="28"/>
        <v>49</v>
      </c>
      <c r="K54" s="21">
        <f t="shared" si="29"/>
        <v>3.1265001265835215</v>
      </c>
      <c r="L54" s="20">
        <f t="shared" si="30"/>
        <v>1.2502399511416028E-2</v>
      </c>
    </row>
    <row r="55" spans="1:12" x14ac:dyDescent="0.2">
      <c r="A55" s="5">
        <v>39294</v>
      </c>
      <c r="B55" s="6">
        <f>D54</f>
        <v>110930441.56</v>
      </c>
      <c r="C55" s="6">
        <f>B55-D55</f>
        <v>8581790.3500000089</v>
      </c>
      <c r="D55" s="15">
        <f>[10]Jul!$B$136</f>
        <v>102348651.20999999</v>
      </c>
      <c r="E55" s="19">
        <f>HLOOKUP($A55,'[6]03B'!$B$4:$BZ$109,69,0)</f>
        <v>7.5399999999999995E-2</v>
      </c>
      <c r="F55" s="16">
        <f>HLOOKUP($A55,'[6]03B'!$B$4:$BZ$109,70,0)</f>
        <v>20.28</v>
      </c>
      <c r="G55" s="6">
        <f>-PMT(E54/12,F54,B55)</f>
        <v>5628030.0868966598</v>
      </c>
      <c r="H55" s="6">
        <f>G55-(E54/12*B55)</f>
        <v>4934714.8271466596</v>
      </c>
      <c r="I55" s="7">
        <f>C55-H55</f>
        <v>3647075.5228533493</v>
      </c>
      <c r="J55" s="6">
        <f>J54+1</f>
        <v>50</v>
      </c>
      <c r="K55" s="21">
        <f>100*I55/(B55-H55)</f>
        <v>3.4407759966071723</v>
      </c>
      <c r="L55" s="20">
        <f>100*K55/(100+K55*(J55-1))/100</f>
        <v>1.2810131465214496E-2</v>
      </c>
    </row>
    <row r="56" spans="1:12" x14ac:dyDescent="0.2">
      <c r="A56" s="5">
        <v>39325</v>
      </c>
      <c r="B56" s="6">
        <f>D55</f>
        <v>102348651.20999999</v>
      </c>
      <c r="C56" s="6">
        <f>B56-D56</f>
        <v>8125225.1699999869</v>
      </c>
      <c r="D56" s="15">
        <f>[10]Aug!$B$136</f>
        <v>94223426.040000007</v>
      </c>
      <c r="E56" s="19">
        <f>HLOOKUP($A56,'[6]03B'!$B$4:$BZ$109,69,0)</f>
        <v>7.5700000000000003E-2</v>
      </c>
      <c r="F56" s="16">
        <f>HLOOKUP($A56,'[6]03B'!$B$4:$BZ$109,70,0)</f>
        <v>19.5</v>
      </c>
      <c r="G56" s="6">
        <f>-PMT(E55/12,F55,B56)</f>
        <v>5390967.4383159941</v>
      </c>
      <c r="H56" s="6">
        <f>G56-(E55/12*B56)</f>
        <v>4747876.7465464938</v>
      </c>
      <c r="I56" s="7">
        <f>C56-H56</f>
        <v>3377348.423453493</v>
      </c>
      <c r="J56" s="6">
        <f>J55+1</f>
        <v>51</v>
      </c>
      <c r="K56" s="21">
        <f>100*I56/(B56-H56)</f>
        <v>3.4603705165455807</v>
      </c>
      <c r="L56" s="20">
        <f>100*K56/(100+K56*(J56-1))/100</f>
        <v>1.267448978438456E-2</v>
      </c>
    </row>
    <row r="57" spans="1:12" x14ac:dyDescent="0.2">
      <c r="A57" s="5">
        <v>39355</v>
      </c>
      <c r="B57" s="6">
        <f>D56</f>
        <v>94223426.040000007</v>
      </c>
      <c r="C57" s="6">
        <f>B57-D57</f>
        <v>7175615.9600000083</v>
      </c>
      <c r="D57" s="15">
        <f>[10]Sep!$B$136</f>
        <v>87047810.079999998</v>
      </c>
      <c r="E57" s="19">
        <f>HLOOKUP($A57,'[6]03B'!$B$4:$BZ$109,69,0)</f>
        <v>7.6100000000000001E-2</v>
      </c>
      <c r="F57" s="16">
        <f>HLOOKUP($A57,'[6]03B'!$B$4:$BZ$109,70,0)</f>
        <v>18.79</v>
      </c>
      <c r="G57" s="6">
        <f>-PMT(E56/12,F56,B57)</f>
        <v>5150464.3076508082</v>
      </c>
      <c r="H57" s="6">
        <f>G57-(E56/12*B57)</f>
        <v>4556071.5283818077</v>
      </c>
      <c r="I57" s="7">
        <f>C57-H57</f>
        <v>2619544.4316182006</v>
      </c>
      <c r="J57" s="6">
        <f>J56+1</f>
        <v>52</v>
      </c>
      <c r="K57" s="21">
        <f>100*I57/(B57-H57)</f>
        <v>2.9214026062057918</v>
      </c>
      <c r="L57" s="20">
        <f>100*K57/(100+K57*(J57-1))/100</f>
        <v>1.1732939558171829E-2</v>
      </c>
    </row>
    <row r="58" spans="1:12" x14ac:dyDescent="0.2">
      <c r="D58" s="15"/>
    </row>
  </sheetData>
  <phoneticPr fontId="0" type="noConversion"/>
  <pageMargins left="0.75" right="0.75" top="1" bottom="1" header="0.5" footer="0.5"/>
  <pageSetup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60"/>
  <sheetViews>
    <sheetView zoomScaleNormal="100" workbookViewId="0">
      <selection activeCell="D32" sqref="D32"/>
    </sheetView>
  </sheetViews>
  <sheetFormatPr defaultColWidth="9.140625" defaultRowHeight="11.25" x14ac:dyDescent="0.2"/>
  <cols>
    <col min="1" max="1" width="9.140625" style="1"/>
    <col min="2" max="2" width="14.140625" style="1" customWidth="1"/>
    <col min="3" max="3" width="11.28515625" style="1" bestFit="1" customWidth="1"/>
    <col min="4" max="4" width="12" style="9" customWidth="1"/>
    <col min="5" max="5" width="10" style="9" customWidth="1"/>
    <col min="6" max="6" width="9.140625" style="9"/>
    <col min="7" max="8" width="9.85546875" style="1" customWidth="1"/>
    <col min="9" max="9" width="10.42578125" style="1" bestFit="1" customWidth="1"/>
    <col min="10" max="16384" width="9.140625" style="1"/>
  </cols>
  <sheetData>
    <row r="1" spans="1:12" x14ac:dyDescent="0.2">
      <c r="A1" s="31" t="s">
        <v>57</v>
      </c>
    </row>
    <row r="3" spans="1:12" x14ac:dyDescent="0.2">
      <c r="B3" s="22" t="s">
        <v>21</v>
      </c>
      <c r="D3" s="22" t="s">
        <v>21</v>
      </c>
      <c r="E3" s="22" t="s">
        <v>21</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64.42</v>
      </c>
      <c r="G9" s="26" t="s">
        <v>54</v>
      </c>
      <c r="H9" s="28"/>
      <c r="I9" s="2"/>
      <c r="J9" s="2"/>
      <c r="K9" s="2"/>
      <c r="L9" s="2"/>
    </row>
    <row r="10" spans="1:12" x14ac:dyDescent="0.2">
      <c r="A10" s="2"/>
      <c r="B10" s="2"/>
      <c r="C10" s="2"/>
      <c r="D10" s="10"/>
      <c r="E10" s="17">
        <v>7.1900000000000006E-2</v>
      </c>
      <c r="F10" s="25">
        <v>60.84</v>
      </c>
      <c r="G10" s="29" t="s">
        <v>55</v>
      </c>
      <c r="H10" s="30"/>
      <c r="J10" s="23">
        <f>+ROUND(F9-F10,0)</f>
        <v>4</v>
      </c>
    </row>
    <row r="11" spans="1:12" x14ac:dyDescent="0.2">
      <c r="A11" s="8">
        <v>39141</v>
      </c>
      <c r="B11" s="32">
        <v>1159789413.6900001</v>
      </c>
      <c r="C11" s="6">
        <f t="shared" ref="C11:C18" si="0">B11-D11</f>
        <v>51278642.450000048</v>
      </c>
      <c r="D11" s="18">
        <f>[11]Feb!$B$20</f>
        <v>1108510771.24</v>
      </c>
      <c r="E11" s="19">
        <f>HLOOKUP($A11,'[12]07A'!$D$4:$CA$106,68,0)</f>
        <v>8.6800000000000002E-2</v>
      </c>
      <c r="F11" s="16">
        <f>HLOOKUP($A11,'[12]07A'!$D$4:$CA$106,69,0)</f>
        <v>60.1</v>
      </c>
      <c r="G11" s="6">
        <f t="shared" ref="G11:G18" si="1">-PMT(E10/12,F10,B11)</f>
        <v>22804536.053828042</v>
      </c>
      <c r="H11" s="6">
        <f t="shared" ref="H11:H18" si="2">G11-(E10/12*B11)</f>
        <v>15855464.483468791</v>
      </c>
      <c r="I11" s="7">
        <f t="shared" ref="I11:I18" si="3">C11-H11</f>
        <v>35423177.966531254</v>
      </c>
      <c r="J11" s="6">
        <f t="shared" ref="J11:J18" si="4">J10+1</f>
        <v>5</v>
      </c>
      <c r="K11" s="21">
        <f t="shared" ref="K11:K18" si="5">100*I11/(B11-H11)</f>
        <v>3.0966104285218465</v>
      </c>
      <c r="L11" s="20">
        <f t="shared" ref="L11:L18" si="6">100*K11/(100+K11*(J11-1))/100</f>
        <v>2.7553238462693436E-2</v>
      </c>
    </row>
    <row r="12" spans="1:12" x14ac:dyDescent="0.2">
      <c r="A12" s="8">
        <v>39172</v>
      </c>
      <c r="B12" s="6">
        <f t="shared" ref="B12:B18" si="7">D11</f>
        <v>1108510771.24</v>
      </c>
      <c r="C12" s="6">
        <f t="shared" si="0"/>
        <v>29648101.519999743</v>
      </c>
      <c r="D12" s="18">
        <f>[11]Mar!$B$22</f>
        <v>1078862669.7200003</v>
      </c>
      <c r="E12" s="19">
        <f>HLOOKUP($A12,'[12]07A'!$D$4:$CA$106,68,0)</f>
        <v>8.7300000000000003E-2</v>
      </c>
      <c r="F12" s="16">
        <f>HLOOKUP($A12,'[12]07A'!$D$4:$CA$106,69,0)</f>
        <v>59.51</v>
      </c>
      <c r="G12" s="6">
        <f t="shared" si="1"/>
        <v>22808709.328386609</v>
      </c>
      <c r="H12" s="6">
        <f t="shared" si="2"/>
        <v>14790481.416417275</v>
      </c>
      <c r="I12" s="7">
        <f t="shared" si="3"/>
        <v>14857620.103582468</v>
      </c>
      <c r="J12" s="6">
        <f t="shared" si="4"/>
        <v>6</v>
      </c>
      <c r="K12" s="21">
        <f t="shared" si="5"/>
        <v>1.35844788122007</v>
      </c>
      <c r="L12" s="20">
        <f t="shared" si="6"/>
        <v>1.2720473779506403E-2</v>
      </c>
    </row>
    <row r="13" spans="1:12" x14ac:dyDescent="0.2">
      <c r="A13" s="8">
        <v>39202</v>
      </c>
      <c r="B13" s="6">
        <f t="shared" si="7"/>
        <v>1078862669.7200003</v>
      </c>
      <c r="C13" s="6">
        <f t="shared" si="0"/>
        <v>33072854.430000305</v>
      </c>
      <c r="D13" s="18">
        <f>[11]Apr!$B$20</f>
        <v>1045789815.29</v>
      </c>
      <c r="E13" s="19">
        <f>HLOOKUP($A13,'[12]07A'!$D$4:$CA$106,68,0)</f>
        <v>8.7300000000000003E-2</v>
      </c>
      <c r="F13" s="16">
        <f>HLOOKUP($A13,'[12]07A'!$D$4:$CA$106,69,0)</f>
        <v>58.58</v>
      </c>
      <c r="G13" s="6">
        <f t="shared" si="1"/>
        <v>22400596.341528371</v>
      </c>
      <c r="H13" s="6">
        <f t="shared" si="2"/>
        <v>14551870.419315368</v>
      </c>
      <c r="I13" s="7">
        <f t="shared" si="3"/>
        <v>18520984.010684937</v>
      </c>
      <c r="J13" s="6">
        <f t="shared" si="4"/>
        <v>7</v>
      </c>
      <c r="K13" s="21">
        <f t="shared" si="5"/>
        <v>1.7401856697173719</v>
      </c>
      <c r="L13" s="20">
        <f t="shared" si="6"/>
        <v>1.5756683416186457E-2</v>
      </c>
    </row>
    <row r="14" spans="1:12" x14ac:dyDescent="0.2">
      <c r="A14" s="8">
        <v>39233</v>
      </c>
      <c r="B14" s="6">
        <f t="shared" si="7"/>
        <v>1045789815.29</v>
      </c>
      <c r="C14" s="6">
        <f t="shared" si="0"/>
        <v>32683047.960000038</v>
      </c>
      <c r="D14" s="18">
        <f>[11]May!$B$20</f>
        <v>1013106767.3299999</v>
      </c>
      <c r="E14" s="19">
        <f>HLOOKUP($A14,'[12]07A'!$D$4:$CA$106,68,0)</f>
        <v>8.7300000000000003E-2</v>
      </c>
      <c r="F14" s="16">
        <f>HLOOKUP($A14,'[12]07A'!$D$4:$CA$106,69,0)</f>
        <v>57.66</v>
      </c>
      <c r="G14" s="6">
        <f t="shared" si="1"/>
        <v>21989667.484350923</v>
      </c>
      <c r="H14" s="6">
        <f t="shared" si="2"/>
        <v>14381546.578116175</v>
      </c>
      <c r="I14" s="7">
        <f t="shared" si="3"/>
        <v>18301501.381883863</v>
      </c>
      <c r="J14" s="6">
        <f t="shared" si="4"/>
        <v>8</v>
      </c>
      <c r="K14" s="21">
        <f t="shared" si="5"/>
        <v>1.7744187182773354</v>
      </c>
      <c r="L14" s="20">
        <f t="shared" si="6"/>
        <v>1.578370417370336E-2</v>
      </c>
    </row>
    <row r="15" spans="1:12" x14ac:dyDescent="0.2">
      <c r="A15" s="8">
        <v>39263</v>
      </c>
      <c r="B15" s="6">
        <f t="shared" si="7"/>
        <v>1013106767.3299999</v>
      </c>
      <c r="C15" s="6">
        <f t="shared" si="0"/>
        <v>31149627.159999847</v>
      </c>
      <c r="D15" s="18">
        <f>[11]Jun!$B$20</f>
        <v>981957140.17000008</v>
      </c>
      <c r="E15" s="19">
        <f>HLOOKUP($A15,'[12]07A'!$D$4:$CA$106,68,0)</f>
        <v>8.72E-2</v>
      </c>
      <c r="F15" s="16">
        <f>HLOOKUP($A15,'[12]07A'!$D$4:$CA$106,69,0)</f>
        <v>56.76</v>
      </c>
      <c r="G15" s="6">
        <f t="shared" si="1"/>
        <v>21575331.351285417</v>
      </c>
      <c r="H15" s="6">
        <f t="shared" si="2"/>
        <v>14204979.618959667</v>
      </c>
      <c r="I15" s="7">
        <f t="shared" si="3"/>
        <v>16944647.541040182</v>
      </c>
      <c r="J15" s="6">
        <f t="shared" si="4"/>
        <v>9</v>
      </c>
      <c r="K15" s="21">
        <f t="shared" si="5"/>
        <v>1.6963276820105047</v>
      </c>
      <c r="L15" s="20">
        <f t="shared" si="6"/>
        <v>1.4936324731360633E-2</v>
      </c>
    </row>
    <row r="16" spans="1:12" x14ac:dyDescent="0.2">
      <c r="A16" s="8">
        <v>39294</v>
      </c>
      <c r="B16" s="6">
        <f t="shared" si="7"/>
        <v>981957140.17000008</v>
      </c>
      <c r="C16" s="6">
        <f t="shared" si="0"/>
        <v>30530019.840000153</v>
      </c>
      <c r="D16" s="18">
        <f>[11]July!$B$20</f>
        <v>951427120.32999992</v>
      </c>
      <c r="E16" s="19">
        <f>HLOOKUP($A16,'[12]07A'!$D$4:$CA$106,68,0)</f>
        <v>8.72E-2</v>
      </c>
      <c r="F16" s="16">
        <f>HLOOKUP($A16,'[12]07A'!$D$4:$CA$106,69,0)</f>
        <v>55.84</v>
      </c>
      <c r="G16" s="6">
        <f t="shared" si="1"/>
        <v>21174406.656458087</v>
      </c>
      <c r="H16" s="6">
        <f t="shared" si="2"/>
        <v>14038851.437889419</v>
      </c>
      <c r="I16" s="7">
        <f t="shared" si="3"/>
        <v>16491168.402110733</v>
      </c>
      <c r="J16" s="6">
        <f t="shared" si="4"/>
        <v>10</v>
      </c>
      <c r="K16" s="21">
        <f t="shared" si="5"/>
        <v>1.703776919404296</v>
      </c>
      <c r="L16" s="20">
        <f t="shared" si="6"/>
        <v>1.4772547848228328E-2</v>
      </c>
    </row>
    <row r="17" spans="1:12" x14ac:dyDescent="0.2">
      <c r="A17" s="8">
        <v>39325</v>
      </c>
      <c r="B17" s="6">
        <f t="shared" si="7"/>
        <v>951427120.32999992</v>
      </c>
      <c r="C17" s="6">
        <f t="shared" si="0"/>
        <v>30451929.909999967</v>
      </c>
      <c r="D17" s="18">
        <f>[11]Aug!$B$20</f>
        <v>920975190.41999996</v>
      </c>
      <c r="E17" s="19">
        <f>HLOOKUP($A17,'[12]07A'!$C$4:$CA$106,68,0)</f>
        <v>8.6999999999999994E-2</v>
      </c>
      <c r="F17" s="16">
        <f>HLOOKUP($A17,'[12]07A'!$C$4:$CA$106,69,0)</f>
        <v>54.92</v>
      </c>
      <c r="G17" s="6">
        <f t="shared" si="1"/>
        <v>20789438.89454684</v>
      </c>
      <c r="H17" s="6">
        <f t="shared" si="2"/>
        <v>13875735.153482173</v>
      </c>
      <c r="I17" s="7">
        <f t="shared" si="3"/>
        <v>16576194.756517794</v>
      </c>
      <c r="J17" s="6">
        <f t="shared" si="4"/>
        <v>11</v>
      </c>
      <c r="K17" s="21">
        <f t="shared" si="5"/>
        <v>1.7680305334301123</v>
      </c>
      <c r="L17" s="20">
        <f t="shared" si="6"/>
        <v>1.5024013817839507E-2</v>
      </c>
    </row>
    <row r="18" spans="1:12" x14ac:dyDescent="0.2">
      <c r="A18" s="8">
        <v>39355</v>
      </c>
      <c r="B18" s="6">
        <f t="shared" si="7"/>
        <v>920975190.41999996</v>
      </c>
      <c r="C18" s="6">
        <f t="shared" si="0"/>
        <v>27533450.799999952</v>
      </c>
      <c r="D18" s="18">
        <f>[11]Sept!$B$20</f>
        <v>893441739.62</v>
      </c>
      <c r="E18" s="19">
        <f>HLOOKUP($A18,'[12]07A'!$C$4:$CA$106,68,0)</f>
        <v>8.6999999999999994E-2</v>
      </c>
      <c r="F18" s="16">
        <f>HLOOKUP($A18,'[12]07A'!$C$4:$CA$106,69,0)</f>
        <v>54.09</v>
      </c>
      <c r="G18" s="6">
        <f t="shared" si="1"/>
        <v>20388820.801279515</v>
      </c>
      <c r="H18" s="6">
        <f t="shared" si="2"/>
        <v>13711750.670734515</v>
      </c>
      <c r="I18" s="7">
        <f t="shared" si="3"/>
        <v>13821700.129265437</v>
      </c>
      <c r="J18" s="6">
        <f t="shared" si="4"/>
        <v>12</v>
      </c>
      <c r="K18" s="21">
        <f t="shared" si="5"/>
        <v>1.5234494771535434</v>
      </c>
      <c r="L18" s="20">
        <f t="shared" si="6"/>
        <v>1.3047929945637509E-2</v>
      </c>
    </row>
    <row r="19" spans="1:12" x14ac:dyDescent="0.2">
      <c r="A19" s="8">
        <v>39386</v>
      </c>
      <c r="B19" s="6">
        <f t="shared" ref="B19:B24" si="8">D18</f>
        <v>893441739.62</v>
      </c>
      <c r="C19" s="6">
        <f t="shared" ref="C19:C24" si="9">B19-D19</f>
        <v>30661290.909999967</v>
      </c>
      <c r="D19" s="18">
        <f>[11]Oct!$B$20</f>
        <v>862780448.71000004</v>
      </c>
      <c r="E19" s="19">
        <f>HLOOKUP($A19,'[12]07A'!$C$4:$CA$106,68,0)</f>
        <v>8.6900000000000005E-2</v>
      </c>
      <c r="F19" s="16">
        <f>HLOOKUP($A19,'[12]07A'!$C$4:$CA$106,69,0)</f>
        <v>53.17</v>
      </c>
      <c r="G19" s="6">
        <f t="shared" ref="G19:G24" si="10">-PMT(E18/12,F18,B19)</f>
        <v>20026599.458486091</v>
      </c>
      <c r="H19" s="6">
        <f t="shared" ref="H19:H24" si="11">G19-(E18/12*B19)</f>
        <v>13549146.84624109</v>
      </c>
      <c r="I19" s="7">
        <f t="shared" ref="I19:I24" si="12">C19-H19</f>
        <v>17112144.063758876</v>
      </c>
      <c r="J19" s="6">
        <f t="shared" ref="J19:J24" si="13">J18+1</f>
        <v>13</v>
      </c>
      <c r="K19" s="21">
        <f t="shared" ref="K19:K24" si="14">100*I19/(B19-H19)</f>
        <v>1.9447991952989212</v>
      </c>
      <c r="L19" s="20">
        <f t="shared" ref="L19:L24" si="15">100*K19/(100+K19*(J19-1))/100</f>
        <v>1.5768097867659057E-2</v>
      </c>
    </row>
    <row r="20" spans="1:12" x14ac:dyDescent="0.2">
      <c r="A20" s="8">
        <v>39416</v>
      </c>
      <c r="B20" s="6">
        <f t="shared" si="8"/>
        <v>862780448.71000004</v>
      </c>
      <c r="C20" s="6">
        <f t="shared" si="9"/>
        <v>28018708.130000114</v>
      </c>
      <c r="D20" s="18">
        <f>[11]Nov!$B$20</f>
        <v>834761740.57999992</v>
      </c>
      <c r="E20" s="19">
        <f>HLOOKUP($A20,'[12]07A'!$C$4:$CA$106,68,0)</f>
        <v>8.6900000000000005E-2</v>
      </c>
      <c r="F20" s="16">
        <f>HLOOKUP($A20,'[12]07A'!$C$4:$CA$106,69,0)</f>
        <v>52.28</v>
      </c>
      <c r="G20" s="6">
        <f t="shared" si="10"/>
        <v>19608761.720848486</v>
      </c>
      <c r="H20" s="6">
        <f t="shared" si="11"/>
        <v>13360793.304773569</v>
      </c>
      <c r="I20" s="7">
        <f t="shared" si="12"/>
        <v>14657914.825226545</v>
      </c>
      <c r="J20" s="6">
        <f t="shared" si="13"/>
        <v>14</v>
      </c>
      <c r="K20" s="21">
        <f t="shared" si="14"/>
        <v>1.7256387619419755</v>
      </c>
      <c r="L20" s="20">
        <f t="shared" si="15"/>
        <v>1.4094520909747664E-2</v>
      </c>
    </row>
    <row r="21" spans="1:12" x14ac:dyDescent="0.2">
      <c r="A21" s="8">
        <v>39447</v>
      </c>
      <c r="B21" s="6">
        <f t="shared" si="8"/>
        <v>834761740.57999992</v>
      </c>
      <c r="C21" s="6">
        <f t="shared" si="9"/>
        <v>26912640.569999933</v>
      </c>
      <c r="D21" s="18">
        <f>[11]Dec!$B$20</f>
        <v>807849100.00999999</v>
      </c>
      <c r="E21" s="19">
        <f>HLOOKUP($A21,'[12]07A'!$C$4:$CA$106,68,0)</f>
        <v>8.6800000000000002E-2</v>
      </c>
      <c r="F21" s="16">
        <f>HLOOKUP($A21,'[12]07A'!$C$4:$CA$106,69,0)</f>
        <v>51.4</v>
      </c>
      <c r="G21" s="6">
        <f t="shared" si="10"/>
        <v>19236994.022854868</v>
      </c>
      <c r="H21" s="6">
        <f t="shared" si="11"/>
        <v>13191927.751488036</v>
      </c>
      <c r="I21" s="7">
        <f t="shared" si="12"/>
        <v>13720712.818511898</v>
      </c>
      <c r="J21" s="6">
        <f t="shared" si="13"/>
        <v>15</v>
      </c>
      <c r="K21" s="21">
        <f t="shared" si="14"/>
        <v>1.6700604871634754</v>
      </c>
      <c r="L21" s="20">
        <f t="shared" si="15"/>
        <v>1.3535816378339624E-2</v>
      </c>
    </row>
    <row r="22" spans="1:12" x14ac:dyDescent="0.2">
      <c r="A22" s="8">
        <v>39478</v>
      </c>
      <c r="B22" s="6">
        <f t="shared" si="8"/>
        <v>807849100.00999999</v>
      </c>
      <c r="C22" s="6">
        <f t="shared" si="9"/>
        <v>27434749.389999986</v>
      </c>
      <c r="D22" s="18">
        <f>[13]Jan!$B$20</f>
        <v>780414350.62</v>
      </c>
      <c r="E22" s="19">
        <f>HLOOKUP($A22,'[12]07A'!$C$4:$CA$106,68,0)</f>
        <v>8.6699999999999999E-2</v>
      </c>
      <c r="F22" s="16">
        <f>HLOOKUP($A22,'[12]07A'!$C$4:$CA$106,69,0)</f>
        <v>50.53</v>
      </c>
      <c r="G22" s="6">
        <f t="shared" si="10"/>
        <v>18875387.158209782</v>
      </c>
      <c r="H22" s="6">
        <f t="shared" si="11"/>
        <v>13031945.334804114</v>
      </c>
      <c r="I22" s="7">
        <f t="shared" si="12"/>
        <v>14402804.055195872</v>
      </c>
      <c r="J22" s="6">
        <f t="shared" si="13"/>
        <v>16</v>
      </c>
      <c r="K22" s="21">
        <f t="shared" si="14"/>
        <v>1.8120902361602418</v>
      </c>
      <c r="L22" s="20">
        <f t="shared" si="15"/>
        <v>1.4248081072325367E-2</v>
      </c>
    </row>
    <row r="23" spans="1:12" x14ac:dyDescent="0.2">
      <c r="A23" s="8">
        <v>39507</v>
      </c>
      <c r="B23" s="6">
        <f t="shared" si="8"/>
        <v>780414350.62</v>
      </c>
      <c r="C23" s="6">
        <f t="shared" si="9"/>
        <v>27412045.159999967</v>
      </c>
      <c r="D23" s="18">
        <f>[13]Feb!$B$20</f>
        <v>753002305.46000004</v>
      </c>
      <c r="E23" s="19">
        <f>HLOOKUP($A23,'[12]07A'!$C$4:$CA$106,68,0)</f>
        <v>8.6599999999999996E-2</v>
      </c>
      <c r="F23" s="16">
        <f>HLOOKUP($A23,'[12]07A'!$C$4:$CA$106,69,0)</f>
        <v>49.69</v>
      </c>
      <c r="G23" s="6">
        <f t="shared" si="10"/>
        <v>18490096.86233525</v>
      </c>
      <c r="H23" s="6">
        <f t="shared" si="11"/>
        <v>12851603.179105751</v>
      </c>
      <c r="I23" s="7">
        <f t="shared" si="12"/>
        <v>14560441.980894215</v>
      </c>
      <c r="J23" s="6">
        <f t="shared" si="13"/>
        <v>17</v>
      </c>
      <c r="K23" s="21">
        <f t="shared" si="14"/>
        <v>1.8969709029574073</v>
      </c>
      <c r="L23" s="20">
        <f t="shared" si="15"/>
        <v>1.4552731665188542E-2</v>
      </c>
    </row>
    <row r="24" spans="1:12" x14ac:dyDescent="0.2">
      <c r="A24" s="8">
        <v>39538</v>
      </c>
      <c r="B24" s="6">
        <f t="shared" si="8"/>
        <v>753002305.46000004</v>
      </c>
      <c r="C24" s="6">
        <f t="shared" si="9"/>
        <v>26979881.060000062</v>
      </c>
      <c r="D24" s="18">
        <f>[13]Mar!$B$20</f>
        <v>726022424.39999998</v>
      </c>
      <c r="E24" s="19">
        <f>HLOOKUP($A24,'[12]07A'!$C$4:$CA$106,68,0)</f>
        <v>8.6599999999999996E-2</v>
      </c>
      <c r="F24" s="16">
        <f>HLOOKUP($A24,'[12]07A'!$C$4:$CA$106,69,0)</f>
        <v>48.81</v>
      </c>
      <c r="G24" s="6">
        <f t="shared" si="10"/>
        <v>18087162.26291734</v>
      </c>
      <c r="H24" s="6">
        <f t="shared" si="11"/>
        <v>12652995.625181006</v>
      </c>
      <c r="I24" s="7">
        <f t="shared" si="12"/>
        <v>14326885.434819056</v>
      </c>
      <c r="J24" s="6">
        <f t="shared" si="13"/>
        <v>18</v>
      </c>
      <c r="K24" s="21">
        <f t="shared" si="14"/>
        <v>1.9351521294746066</v>
      </c>
      <c r="L24" s="20">
        <f t="shared" si="15"/>
        <v>1.4561228573006622E-2</v>
      </c>
    </row>
    <row r="25" spans="1:12" x14ac:dyDescent="0.2">
      <c r="A25" s="8">
        <v>39568</v>
      </c>
      <c r="B25" s="6">
        <f t="shared" ref="B25:B31" si="16">D24</f>
        <v>726022424.39999998</v>
      </c>
      <c r="C25" s="6">
        <f t="shared" ref="C25:C31" si="17">B25-D25</f>
        <v>28358191.049999952</v>
      </c>
      <c r="D25" s="18">
        <f>[13]Apr!$B$20</f>
        <v>697664233.35000002</v>
      </c>
      <c r="E25" s="19">
        <f>HLOOKUP($A25,'[12]07A'!$C$4:$CA$106,68,0)</f>
        <v>8.6499999999999994E-2</v>
      </c>
      <c r="F25" s="16">
        <f>HLOOKUP($A25,'[12]07A'!$C$4:$CA$106,69,0)</f>
        <v>47.95</v>
      </c>
      <c r="G25" s="6">
        <f t="shared" ref="G25:G31" si="18">-PMT(E24/12,F24,B25)</f>
        <v>17700731.314272955</v>
      </c>
      <c r="H25" s="6">
        <f t="shared" ref="H25:H31" si="19">G25-(E24/12*B25)</f>
        <v>12461269.484852955</v>
      </c>
      <c r="I25" s="7">
        <f t="shared" ref="I25:I31" si="20">C25-H25</f>
        <v>15896921.565146998</v>
      </c>
      <c r="J25" s="6">
        <f t="shared" ref="J25:J31" si="21">J24+1</f>
        <v>19</v>
      </c>
      <c r="K25" s="21">
        <f t="shared" ref="K25:K31" si="22">100*I25/(B25-H25)</f>
        <v>2.2278288911393131</v>
      </c>
      <c r="L25" s="20">
        <f t="shared" ref="L25:L31" si="23">100*K25/(100+K25*(J25-1))/100</f>
        <v>1.5901600721074327E-2</v>
      </c>
    </row>
    <row r="26" spans="1:12" x14ac:dyDescent="0.2">
      <c r="A26" s="8">
        <v>39599</v>
      </c>
      <c r="B26" s="6">
        <f t="shared" si="16"/>
        <v>697664233.35000002</v>
      </c>
      <c r="C26" s="6">
        <f t="shared" si="17"/>
        <v>26080308.899999976</v>
      </c>
      <c r="D26" s="18">
        <f>[13]May!$B$20</f>
        <v>671583924.45000005</v>
      </c>
      <c r="E26" s="19">
        <f>HLOOKUP($A26,'[12]07A'!$C$4:$CA$106,68,0)</f>
        <v>8.6499999999999994E-2</v>
      </c>
      <c r="F26" s="16">
        <f>HLOOKUP($A26,'[12]07A'!$C$4:$CA$106,69,0)</f>
        <v>47.08</v>
      </c>
      <c r="G26" s="6">
        <f t="shared" si="18"/>
        <v>17260750.590961345</v>
      </c>
      <c r="H26" s="6">
        <f t="shared" si="19"/>
        <v>12231754.242230095</v>
      </c>
      <c r="I26" s="7">
        <f t="shared" si="20"/>
        <v>13848554.657769881</v>
      </c>
      <c r="J26" s="6">
        <f t="shared" si="21"/>
        <v>20</v>
      </c>
      <c r="K26" s="21">
        <f t="shared" si="22"/>
        <v>2.0204112118813797</v>
      </c>
      <c r="L26" s="20">
        <f t="shared" si="23"/>
        <v>1.4599632494412602E-2</v>
      </c>
    </row>
    <row r="27" spans="1:12" x14ac:dyDescent="0.2">
      <c r="A27" s="8">
        <v>39629</v>
      </c>
      <c r="B27" s="6">
        <f t="shared" si="16"/>
        <v>671583924.45000005</v>
      </c>
      <c r="C27" s="6">
        <f t="shared" si="17"/>
        <v>25416682.870000005</v>
      </c>
      <c r="D27" s="18">
        <f>[13]Jun!$B$20</f>
        <v>646167241.58000004</v>
      </c>
      <c r="E27" s="19">
        <f>HLOOKUP($A27,'[12]07A'!$C$4:$CA$106,68,0)</f>
        <v>8.6499999999999994E-2</v>
      </c>
      <c r="F27" s="16">
        <f>HLOOKUP($A27,'[12]07A'!$C$4:$CA$106,69,0)</f>
        <v>46.2</v>
      </c>
      <c r="G27" s="6">
        <f t="shared" si="18"/>
        <v>16872747.125495151</v>
      </c>
      <c r="H27" s="6">
        <f t="shared" si="19"/>
        <v>12031746.336751401</v>
      </c>
      <c r="I27" s="7">
        <f t="shared" si="20"/>
        <v>13384936.533248603</v>
      </c>
      <c r="J27" s="6">
        <f t="shared" si="21"/>
        <v>21</v>
      </c>
      <c r="K27" s="21">
        <f t="shared" si="22"/>
        <v>2.0293976697246747</v>
      </c>
      <c r="L27" s="20">
        <f t="shared" si="23"/>
        <v>1.4435075130727108E-2</v>
      </c>
    </row>
    <row r="28" spans="1:12" x14ac:dyDescent="0.2">
      <c r="A28" s="8">
        <v>39660</v>
      </c>
      <c r="B28" s="6">
        <f t="shared" si="16"/>
        <v>646167241.58000004</v>
      </c>
      <c r="C28" s="6">
        <f t="shared" si="17"/>
        <v>24337384.470000029</v>
      </c>
      <c r="D28" s="18">
        <f>[13]Jul!$B$20</f>
        <v>621829857.11000001</v>
      </c>
      <c r="E28" s="19">
        <f>HLOOKUP($A28,'[12]07A'!$C$4:$CA$106,68,0)</f>
        <v>8.6499999999999994E-2</v>
      </c>
      <c r="F28" s="16">
        <f>HLOOKUP($A28,'[12]07A'!$C$4:$CA$106,69,0)</f>
        <v>45.35</v>
      </c>
      <c r="G28" s="6">
        <f t="shared" si="18"/>
        <v>16494110.921342663</v>
      </c>
      <c r="H28" s="6">
        <f t="shared" si="19"/>
        <v>11836322.054953497</v>
      </c>
      <c r="I28" s="7">
        <f t="shared" si="20"/>
        <v>12501062.415046532</v>
      </c>
      <c r="J28" s="6">
        <f t="shared" si="21"/>
        <v>22</v>
      </c>
      <c r="K28" s="21">
        <f t="shared" si="22"/>
        <v>1.9707477643383151</v>
      </c>
      <c r="L28" s="20">
        <f t="shared" si="23"/>
        <v>1.3938805139484136E-2</v>
      </c>
    </row>
    <row r="29" spans="1:12" x14ac:dyDescent="0.2">
      <c r="A29" s="8">
        <v>39691</v>
      </c>
      <c r="B29" s="6">
        <f t="shared" si="16"/>
        <v>621829857.11000001</v>
      </c>
      <c r="C29" s="6">
        <f t="shared" si="17"/>
        <v>22544539.280000091</v>
      </c>
      <c r="D29" s="18">
        <f>[13]Aug!$B$20</f>
        <v>599285317.82999992</v>
      </c>
      <c r="E29" s="19">
        <f>HLOOKUP($A29,'[12]07A'!$C$4:$CA$106,68,0)</f>
        <v>8.6400000000000005E-2</v>
      </c>
      <c r="F29" s="16">
        <f>HLOOKUP($A29,'[12]07A'!$C$4:$CA$106,69,0)</f>
        <v>44.53</v>
      </c>
      <c r="G29" s="6">
        <f t="shared" si="18"/>
        <v>16123786.362736672</v>
      </c>
      <c r="H29" s="6">
        <f t="shared" si="19"/>
        <v>11641429.476068756</v>
      </c>
      <c r="I29" s="7">
        <f t="shared" si="20"/>
        <v>10903109.803931335</v>
      </c>
      <c r="J29" s="6">
        <f t="shared" si="21"/>
        <v>23</v>
      </c>
      <c r="K29" s="21">
        <f t="shared" si="22"/>
        <v>1.7868430979933969</v>
      </c>
      <c r="L29" s="20">
        <f t="shared" si="23"/>
        <v>1.2826330250271878E-2</v>
      </c>
    </row>
    <row r="30" spans="1:12" x14ac:dyDescent="0.2">
      <c r="A30" s="8">
        <v>39721</v>
      </c>
      <c r="B30" s="6">
        <f t="shared" si="16"/>
        <v>599285317.82999992</v>
      </c>
      <c r="C30" s="6">
        <f t="shared" si="17"/>
        <v>22108751.409999847</v>
      </c>
      <c r="D30" s="18">
        <f>[13]Sep!$B$20</f>
        <v>577176566.42000008</v>
      </c>
      <c r="E30" s="19">
        <f>HLOOKUP($A30,'[12]07A'!$C$4:$CA$106,68,0)</f>
        <v>8.6400000000000005E-2</v>
      </c>
      <c r="F30" s="16">
        <f>HLOOKUP($A30,'[12]07A'!$C$4:$CA$106,69,0)</f>
        <v>43.72</v>
      </c>
      <c r="G30" s="6">
        <f t="shared" si="18"/>
        <v>15778507.350597451</v>
      </c>
      <c r="H30" s="6">
        <f t="shared" si="19"/>
        <v>11463653.062221451</v>
      </c>
      <c r="I30" s="7">
        <f t="shared" si="20"/>
        <v>10645098.347778397</v>
      </c>
      <c r="J30" s="6">
        <f t="shared" si="21"/>
        <v>24</v>
      </c>
      <c r="K30" s="21">
        <f t="shared" si="22"/>
        <v>1.8109401176943332</v>
      </c>
      <c r="L30" s="20">
        <f t="shared" si="23"/>
        <v>1.2784464329367896E-2</v>
      </c>
    </row>
    <row r="31" spans="1:12" x14ac:dyDescent="0.2">
      <c r="A31" s="8">
        <v>39752</v>
      </c>
      <c r="B31" s="6">
        <f t="shared" si="16"/>
        <v>577176566.42000008</v>
      </c>
      <c r="C31" s="6">
        <f t="shared" si="17"/>
        <v>21612407.980000019</v>
      </c>
      <c r="D31" s="18">
        <f>[13]Oct!$B$20</f>
        <v>555564158.44000006</v>
      </c>
      <c r="E31" s="19">
        <f>HLOOKUP($A31,'[12]07A'!$C$4:$CA$106,68,0)</f>
        <v>8.6499999999999994E-2</v>
      </c>
      <c r="F31" s="16">
        <f>HLOOKUP($A31,'[12]07A'!$C$4:$CA$106,69,0)</f>
        <v>42.89</v>
      </c>
      <c r="G31" s="6">
        <f t="shared" si="18"/>
        <v>15435407.901261503</v>
      </c>
      <c r="H31" s="6">
        <f t="shared" si="19"/>
        <v>11279736.623037502</v>
      </c>
      <c r="I31" s="7">
        <f t="shared" si="20"/>
        <v>10332671.356962517</v>
      </c>
      <c r="J31" s="6">
        <f t="shared" si="21"/>
        <v>25</v>
      </c>
      <c r="K31" s="21">
        <f t="shared" si="22"/>
        <v>1.8258931333242778</v>
      </c>
      <c r="L31" s="20">
        <f t="shared" si="23"/>
        <v>1.2695556338927683E-2</v>
      </c>
    </row>
    <row r="32" spans="1:12" x14ac:dyDescent="0.2">
      <c r="A32" s="8">
        <v>39782</v>
      </c>
      <c r="B32" s="6">
        <f>D31</f>
        <v>555564158.44000006</v>
      </c>
      <c r="C32" s="6">
        <f>B32-D32</f>
        <v>19026791.310000062</v>
      </c>
      <c r="D32" s="18">
        <f>[13]Nov!$B$20</f>
        <v>536537367.13</v>
      </c>
      <c r="E32" s="19">
        <f>HLOOKUP($A32,'[12]07A'!$C$4:$CA$106,68,0)</f>
        <v>8.6499999999999994E-2</v>
      </c>
      <c r="F32" s="16">
        <f>HLOOKUP($A32,'[12]07A'!$C$4:$CA$106,69,0)</f>
        <v>42.1</v>
      </c>
      <c r="G32" s="6">
        <f>-PMT(E31/12,F31,B32)</f>
        <v>15104852.121058283</v>
      </c>
      <c r="H32" s="6">
        <f>G32-(E31/12*B32)</f>
        <v>11100160.47896995</v>
      </c>
      <c r="I32" s="7">
        <f>C32-H32</f>
        <v>7926630.8310301118</v>
      </c>
      <c r="J32" s="6">
        <f>J31+1</f>
        <v>26</v>
      </c>
      <c r="K32" s="21">
        <f>100*I32/(B32-H32)</f>
        <v>1.4558594986472289</v>
      </c>
      <c r="L32" s="20">
        <f>100*K32/(100+K32*(J32-1))/100</f>
        <v>1.0673731601836203E-2</v>
      </c>
    </row>
    <row r="33" spans="1:12" x14ac:dyDescent="0.2">
      <c r="A33" s="8">
        <v>39813</v>
      </c>
      <c r="B33" s="6">
        <f>D32</f>
        <v>536537367.13</v>
      </c>
      <c r="C33" s="6">
        <f>B33-D33</f>
        <v>20008757.339999974</v>
      </c>
      <c r="D33" s="18">
        <f>[13]Dec!$B$20</f>
        <v>516528609.79000002</v>
      </c>
      <c r="E33" s="19">
        <f>HLOOKUP($A33,'[12]07A'!$C$4:$CA$106,68,0)</f>
        <v>8.6599999999999996E-2</v>
      </c>
      <c r="F33" s="16">
        <f>HLOOKUP($A33,'[12]07A'!$C$4:$CA$106,69,0)</f>
        <v>41.23</v>
      </c>
      <c r="G33" s="6">
        <f>-PMT(E32/12,F32,B33)</f>
        <v>14821311.519869357</v>
      </c>
      <c r="H33" s="6">
        <f>G33-(E32/12*B33)</f>
        <v>10953771.331807274</v>
      </c>
      <c r="I33" s="7">
        <f>C33-H33</f>
        <v>9054986.0081926994</v>
      </c>
      <c r="J33" s="6">
        <f>J32+1</f>
        <v>27</v>
      </c>
      <c r="K33" s="21">
        <f>100*I33/(B33-H33)</f>
        <v>1.7228441071188842</v>
      </c>
      <c r="L33" s="20">
        <f>100*K33/(100+K33*(J33-1))/100</f>
        <v>1.1898592070813561E-2</v>
      </c>
    </row>
    <row r="34" spans="1:12" x14ac:dyDescent="0.2">
      <c r="A34" s="8">
        <v>39844</v>
      </c>
      <c r="B34" s="6">
        <f>D33</f>
        <v>516528609.79000002</v>
      </c>
      <c r="C34" s="6">
        <f>B34-D34</f>
        <v>20042458.420000017</v>
      </c>
      <c r="D34" s="18">
        <f>[14]Jan!$B$20</f>
        <v>496486151.37</v>
      </c>
      <c r="E34" s="19">
        <f>HLOOKUP($A34,'[12]07A'!$C$4:$CA$106,68,0)</f>
        <v>8.6599999999999996E-2</v>
      </c>
      <c r="F34" s="16">
        <f>HLOOKUP($A34,'[12]07A'!$C$4:$CA$106,69,0)</f>
        <v>40.380000000000003</v>
      </c>
      <c r="G34" s="6">
        <f>-PMT(E33/12,F33,B34)</f>
        <v>14528898.862023618</v>
      </c>
      <c r="H34" s="6">
        <f>G34-(E33/12*B34)</f>
        <v>10801284.061372451</v>
      </c>
      <c r="I34" s="7">
        <f>C34-H34</f>
        <v>9241174.3586275652</v>
      </c>
      <c r="J34" s="6">
        <f>J33+1</f>
        <v>28</v>
      </c>
      <c r="K34" s="21">
        <f>100*I34/(B34-H34)</f>
        <v>1.8273037442288345</v>
      </c>
      <c r="L34" s="20">
        <f>100*K34/(100+K34*(J34-1))/100</f>
        <v>1.2236092084493113E-2</v>
      </c>
    </row>
    <row r="35" spans="1:12" x14ac:dyDescent="0.2">
      <c r="A35" s="8">
        <v>39872</v>
      </c>
      <c r="B35" s="6">
        <f t="shared" ref="B35:B44" si="24">D34</f>
        <v>496486151.37</v>
      </c>
      <c r="C35" s="6">
        <f t="shared" ref="C35:C44" si="25">B35-D35</f>
        <v>19073576.979999959</v>
      </c>
      <c r="D35" s="18">
        <f>[15]Feb!$B$20</f>
        <v>477412574.39000005</v>
      </c>
      <c r="E35" s="19">
        <f>HLOOKUP($A35,'[12]07A'!$C$4:$CA$106,68,0)</f>
        <v>8.6699999999999999E-2</v>
      </c>
      <c r="F35" s="16">
        <f>HLOOKUP($A35,'[12]07A'!$C$4:$CA$106,69,0)</f>
        <v>39.54</v>
      </c>
      <c r="G35" s="6">
        <f t="shared" ref="G35:G44" si="26">-PMT(E34/12,F34,B35)</f>
        <v>14217723.280350711</v>
      </c>
      <c r="H35" s="6">
        <f t="shared" ref="H35:H44" si="27">G35-(E34/12*B35)</f>
        <v>10634748.221297212</v>
      </c>
      <c r="I35" s="7">
        <f t="shared" ref="I35:I44" si="28">C35-H35</f>
        <v>8438828.7587027475</v>
      </c>
      <c r="J35" s="6">
        <f t="shared" ref="J35:J44" si="29">J34+1</f>
        <v>29</v>
      </c>
      <c r="K35" s="21">
        <f t="shared" ref="K35:K44" si="30">100*I35/(B35-H35)</f>
        <v>1.7369155885961094</v>
      </c>
      <c r="L35" s="20">
        <f t="shared" ref="L35:L44" si="31">100*K35/(100+K35*(J35-1))/100</f>
        <v>1.168588503734652E-2</v>
      </c>
    </row>
    <row r="36" spans="1:12" x14ac:dyDescent="0.2">
      <c r="A36" s="8">
        <v>39903</v>
      </c>
      <c r="B36" s="6">
        <f t="shared" si="24"/>
        <v>477412574.39000005</v>
      </c>
      <c r="C36" s="6">
        <f t="shared" si="25"/>
        <v>19901553.980000019</v>
      </c>
      <c r="D36" s="18">
        <f>[15]Mar!$B$20</f>
        <v>457511020.41000003</v>
      </c>
      <c r="E36" s="19">
        <f>HLOOKUP($A36,'[12]07A'!$C$4:$CA$106,68,0)</f>
        <v>8.6699999999999999E-2</v>
      </c>
      <c r="F36" s="16">
        <f>HLOOKUP($A36,'[12]07A'!$C$4:$CA$106,69,0)</f>
        <v>38.61</v>
      </c>
      <c r="G36" s="6">
        <f t="shared" si="26"/>
        <v>13924095.771866782</v>
      </c>
      <c r="H36" s="6">
        <f t="shared" si="27"/>
        <v>10474789.921899032</v>
      </c>
      <c r="I36" s="7">
        <f t="shared" si="28"/>
        <v>9426764.0581009872</v>
      </c>
      <c r="J36" s="6">
        <f t="shared" si="29"/>
        <v>30</v>
      </c>
      <c r="K36" s="21">
        <f t="shared" si="30"/>
        <v>2.0188479861057336</v>
      </c>
      <c r="L36" s="20">
        <f t="shared" si="31"/>
        <v>1.2733468223880065E-2</v>
      </c>
    </row>
    <row r="37" spans="1:12" x14ac:dyDescent="0.2">
      <c r="A37" s="8">
        <v>39933</v>
      </c>
      <c r="B37" s="6">
        <f t="shared" si="24"/>
        <v>457511020.41000003</v>
      </c>
      <c r="C37" s="6">
        <f t="shared" si="25"/>
        <v>18310167.360000014</v>
      </c>
      <c r="D37" s="18">
        <f>[15]Apr!$B$20</f>
        <v>439200853.05000001</v>
      </c>
      <c r="E37" s="19">
        <f>HLOOKUP($A37,'[12]07A'!$C$4:$CA$106,68,0)</f>
        <v>8.6800000000000002E-2</v>
      </c>
      <c r="F37" s="16">
        <f>HLOOKUP($A37,'[12]07A'!$C$4:$CA$106,69,0)</f>
        <v>37.74</v>
      </c>
      <c r="G37" s="6">
        <f t="shared" si="26"/>
        <v>13621527.797556784</v>
      </c>
      <c r="H37" s="6">
        <f t="shared" si="27"/>
        <v>10316010.675094534</v>
      </c>
      <c r="I37" s="7">
        <f t="shared" si="28"/>
        <v>7994156.6849054806</v>
      </c>
      <c r="J37" s="6">
        <f t="shared" si="29"/>
        <v>31</v>
      </c>
      <c r="K37" s="21">
        <f t="shared" si="30"/>
        <v>1.7876220688697686</v>
      </c>
      <c r="L37" s="20">
        <f t="shared" si="31"/>
        <v>1.1635993211349522E-2</v>
      </c>
    </row>
    <row r="38" spans="1:12" x14ac:dyDescent="0.2">
      <c r="A38" s="8">
        <v>39964</v>
      </c>
      <c r="B38" s="6">
        <f t="shared" si="24"/>
        <v>439200853.05000001</v>
      </c>
      <c r="C38" s="6">
        <f t="shared" si="25"/>
        <v>16902695.790000021</v>
      </c>
      <c r="D38" s="18">
        <f>[15]May!$B$20</f>
        <v>422298157.25999999</v>
      </c>
      <c r="E38" s="19">
        <f>HLOOKUP($A38,'[12]07A'!$C$4:$CA$106,68,0)</f>
        <v>8.6900000000000005E-2</v>
      </c>
      <c r="F38" s="16">
        <f>HLOOKUP($A38,'[12]07A'!$C$4:$CA$106,69,0)</f>
        <v>36.9</v>
      </c>
      <c r="G38" s="6">
        <f t="shared" si="26"/>
        <v>13339945.80506192</v>
      </c>
      <c r="H38" s="6">
        <f t="shared" si="27"/>
        <v>10163059.63466692</v>
      </c>
      <c r="I38" s="7">
        <f t="shared" si="28"/>
        <v>6739636.1553331017</v>
      </c>
      <c r="J38" s="6">
        <f t="shared" si="29"/>
        <v>32</v>
      </c>
      <c r="K38" s="21">
        <f t="shared" si="30"/>
        <v>1.570872370399488</v>
      </c>
      <c r="L38" s="20">
        <f t="shared" si="31"/>
        <v>1.0564247503586623E-2</v>
      </c>
    </row>
    <row r="39" spans="1:12" x14ac:dyDescent="0.2">
      <c r="A39" s="8">
        <v>39994</v>
      </c>
      <c r="B39" s="6">
        <f t="shared" si="24"/>
        <v>422298157.25999999</v>
      </c>
      <c r="C39" s="6">
        <f t="shared" si="25"/>
        <v>18895946.200000048</v>
      </c>
      <c r="D39" s="18">
        <f>[15]Jun!$B$20</f>
        <v>403402211.05999994</v>
      </c>
      <c r="E39" s="19">
        <f>HLOOKUP($A39,'[12]07A'!$C$4:$CA$106,68,0)</f>
        <v>8.6999999999999994E-2</v>
      </c>
      <c r="F39" s="16">
        <f>HLOOKUP($A39,'[12]07A'!$C$4:$CA$106,69,0)</f>
        <v>36.020000000000003</v>
      </c>
      <c r="G39" s="6">
        <f t="shared" si="26"/>
        <v>13082627.833735829</v>
      </c>
      <c r="H39" s="6">
        <f t="shared" si="27"/>
        <v>10024485.344911329</v>
      </c>
      <c r="I39" s="7">
        <f t="shared" si="28"/>
        <v>8871460.8550887182</v>
      </c>
      <c r="J39" s="6">
        <f t="shared" si="29"/>
        <v>33</v>
      </c>
      <c r="K39" s="21">
        <f t="shared" si="30"/>
        <v>2.1518378347758942</v>
      </c>
      <c r="L39" s="20">
        <f t="shared" si="31"/>
        <v>1.2743414605918541E-2</v>
      </c>
    </row>
    <row r="40" spans="1:12" x14ac:dyDescent="0.2">
      <c r="A40" s="8">
        <v>40025</v>
      </c>
      <c r="B40" s="6">
        <f t="shared" si="24"/>
        <v>403402211.05999994</v>
      </c>
      <c r="C40" s="6">
        <f t="shared" si="25"/>
        <v>17693031.23999995</v>
      </c>
      <c r="D40" s="18">
        <f>[15]Jul!$B$20</f>
        <v>385709179.81999999</v>
      </c>
      <c r="E40" s="19">
        <f>HLOOKUP($A40,'[12]07A'!$C$4:$CA$106,68,0)</f>
        <v>8.7099999999999997E-2</v>
      </c>
      <c r="F40" s="16">
        <f>HLOOKUP($A40,'[12]07A'!$C$4:$CA$106,69,0)</f>
        <v>35.14</v>
      </c>
      <c r="G40" s="6">
        <f t="shared" si="26"/>
        <v>12765622.800131334</v>
      </c>
      <c r="H40" s="6">
        <f t="shared" si="27"/>
        <v>9840956.7699463349</v>
      </c>
      <c r="I40" s="7">
        <f t="shared" si="28"/>
        <v>7852074.470053615</v>
      </c>
      <c r="J40" s="6">
        <f t="shared" si="29"/>
        <v>34</v>
      </c>
      <c r="K40" s="21">
        <f t="shared" si="30"/>
        <v>1.9951340190278632</v>
      </c>
      <c r="L40" s="20">
        <f t="shared" si="31"/>
        <v>1.2030517155768108E-2</v>
      </c>
    </row>
    <row r="41" spans="1:12" x14ac:dyDescent="0.2">
      <c r="A41" s="8">
        <v>40056</v>
      </c>
      <c r="B41" s="6">
        <f t="shared" si="24"/>
        <v>385709179.81999999</v>
      </c>
      <c r="C41" s="6">
        <f t="shared" si="25"/>
        <v>16833860.379999995</v>
      </c>
      <c r="D41" s="18">
        <f>[15]Aug!$B$20</f>
        <v>368875319.44</v>
      </c>
      <c r="E41" s="19">
        <f>HLOOKUP($A41,'[12]07A'!$C$4:$CA$106,68,0)</f>
        <v>8.72E-2</v>
      </c>
      <c r="F41" s="16">
        <f>HLOOKUP($A41,'[12]07A'!$C$4:$CA$106,69,0)</f>
        <v>34.299999999999997</v>
      </c>
      <c r="G41" s="6">
        <f t="shared" si="26"/>
        <v>12475173.242432248</v>
      </c>
      <c r="H41" s="6">
        <f t="shared" si="27"/>
        <v>9675567.445572082</v>
      </c>
      <c r="I41" s="7">
        <f t="shared" si="28"/>
        <v>7158292.9344279133</v>
      </c>
      <c r="J41" s="6">
        <f t="shared" si="29"/>
        <v>35</v>
      </c>
      <c r="K41" s="21">
        <f t="shared" si="30"/>
        <v>1.9036311379792792</v>
      </c>
      <c r="L41" s="20">
        <f t="shared" si="31"/>
        <v>1.1556527243316517E-2</v>
      </c>
    </row>
    <row r="42" spans="1:12" x14ac:dyDescent="0.2">
      <c r="A42" s="8">
        <v>40086</v>
      </c>
      <c r="B42" s="6">
        <f t="shared" si="24"/>
        <v>368875319.44</v>
      </c>
      <c r="C42" s="6">
        <f t="shared" si="25"/>
        <v>15785266.209999979</v>
      </c>
      <c r="D42" s="18">
        <f>[15]Sep!$B$20</f>
        <v>353090053.23000002</v>
      </c>
      <c r="E42" s="19">
        <f>HLOOKUP($A42,'[12]07A'!$C$4:$CA$106,68,0)</f>
        <v>8.7400000000000005E-2</v>
      </c>
      <c r="F42" s="16">
        <f>HLOOKUP($A42,'[12]07A'!$C$4:$CA$106,69,0)</f>
        <v>33.47</v>
      </c>
      <c r="G42" s="6">
        <f t="shared" si="26"/>
        <v>12189073.686548209</v>
      </c>
      <c r="H42" s="6">
        <f t="shared" si="27"/>
        <v>9508579.6986175422</v>
      </c>
      <c r="I42" s="7">
        <f t="shared" si="28"/>
        <v>6276686.5113824364</v>
      </c>
      <c r="J42" s="6">
        <f t="shared" si="29"/>
        <v>36</v>
      </c>
      <c r="K42" s="21">
        <f t="shared" si="30"/>
        <v>1.7465963922814451</v>
      </c>
      <c r="L42" s="20">
        <f t="shared" si="31"/>
        <v>1.0839613488410425E-2</v>
      </c>
    </row>
    <row r="43" spans="1:12" x14ac:dyDescent="0.2">
      <c r="A43" s="8">
        <v>40117</v>
      </c>
      <c r="B43" s="6">
        <f t="shared" si="24"/>
        <v>353090053.23000002</v>
      </c>
      <c r="C43" s="6">
        <f t="shared" si="25"/>
        <v>16247474.210000038</v>
      </c>
      <c r="D43" s="18">
        <f>[15]Oct!$B$20</f>
        <v>336842579.01999998</v>
      </c>
      <c r="E43" s="19">
        <f>HLOOKUP($A43,'[12]07A'!$C$4:$CA$106,68,0)</f>
        <v>8.7499999999999994E-2</v>
      </c>
      <c r="F43" s="16">
        <f>HLOOKUP($A43,'[12]07A'!$C$4:$CA$106,69,0)</f>
        <v>32.630000000000003</v>
      </c>
      <c r="G43" s="6">
        <f t="shared" si="26"/>
        <v>11925657.869056331</v>
      </c>
      <c r="H43" s="6">
        <f t="shared" si="27"/>
        <v>9353985.3146978319</v>
      </c>
      <c r="I43" s="7">
        <f t="shared" si="28"/>
        <v>6893488.8953022063</v>
      </c>
      <c r="J43" s="6">
        <f t="shared" si="29"/>
        <v>37</v>
      </c>
      <c r="K43" s="21">
        <f t="shared" si="30"/>
        <v>2.0054598684129905</v>
      </c>
      <c r="L43" s="20">
        <f t="shared" si="31"/>
        <v>1.1646341387907233E-2</v>
      </c>
    </row>
    <row r="44" spans="1:12" x14ac:dyDescent="0.2">
      <c r="A44" s="8">
        <v>40147</v>
      </c>
      <c r="B44" s="6">
        <f t="shared" si="24"/>
        <v>336842579.01999998</v>
      </c>
      <c r="C44" s="6">
        <f t="shared" si="25"/>
        <v>15435217.410000026</v>
      </c>
      <c r="D44" s="18">
        <f>[15]Nov!$B$20</f>
        <v>321407361.60999995</v>
      </c>
      <c r="E44" s="19">
        <f>HLOOKUP($A44,'[12]07A'!$C$4:$CA$106,68,0)</f>
        <v>8.7599999999999997E-2</v>
      </c>
      <c r="F44" s="16">
        <f>HLOOKUP($A44,'[12]07A'!$C$4:$CA$106,69,0)</f>
        <v>31.79</v>
      </c>
      <c r="G44" s="6">
        <f t="shared" si="26"/>
        <v>11637233.799088096</v>
      </c>
      <c r="H44" s="6">
        <f t="shared" si="27"/>
        <v>9181089.9937339295</v>
      </c>
      <c r="I44" s="7">
        <f t="shared" si="28"/>
        <v>6254127.4162660968</v>
      </c>
      <c r="J44" s="6">
        <f t="shared" si="29"/>
        <v>38</v>
      </c>
      <c r="K44" s="21">
        <f t="shared" si="30"/>
        <v>1.9087160455908057</v>
      </c>
      <c r="L44" s="20">
        <f t="shared" si="31"/>
        <v>1.118677850936721E-2</v>
      </c>
    </row>
    <row r="45" spans="1:12" x14ac:dyDescent="0.2">
      <c r="A45" s="8">
        <v>40178</v>
      </c>
      <c r="B45" s="6">
        <f t="shared" ref="B45:B50" si="32">D44</f>
        <v>321407361.60999995</v>
      </c>
      <c r="C45" s="6">
        <f t="shared" ref="C45:C50" si="33">B45-D45</f>
        <v>15886109.719999909</v>
      </c>
      <c r="D45" s="18">
        <f>[15]Dec!$B$20</f>
        <v>305521251.89000005</v>
      </c>
      <c r="E45" s="19">
        <f>HLOOKUP($A45,'[12]07A'!$C$4:$CA$106,68,0)</f>
        <v>8.77E-2</v>
      </c>
      <c r="F45" s="16">
        <f>HLOOKUP($A45,'[12]07A'!$C$4:$CA$106,69,0)</f>
        <v>30.94</v>
      </c>
      <c r="G45" s="6">
        <f t="shared" ref="G45:G50" si="34">-PMT(E44/12,F44,B45)</f>
        <v>11365493.264259903</v>
      </c>
      <c r="H45" s="6">
        <f t="shared" ref="H45:H50" si="35">G45-(E44/12*B45)</f>
        <v>9019219.5245069042</v>
      </c>
      <c r="I45" s="7">
        <f t="shared" ref="I45:I50" si="36">C45-H45</f>
        <v>6866890.1954930052</v>
      </c>
      <c r="J45" s="6">
        <f t="shared" ref="J45:J50" si="37">J44+1</f>
        <v>39</v>
      </c>
      <c r="K45" s="21">
        <f t="shared" ref="K45:K50" si="38">100*I45/(B45-H45)</f>
        <v>2.1981916950015679</v>
      </c>
      <c r="L45" s="20">
        <f t="shared" ref="L45:L50" si="39">100*K45/(100+K45*(J45-1))/100</f>
        <v>1.1977204333677525E-2</v>
      </c>
    </row>
    <row r="46" spans="1:12" x14ac:dyDescent="0.2">
      <c r="A46" s="8">
        <v>40209</v>
      </c>
      <c r="B46" s="6">
        <f t="shared" si="32"/>
        <v>305521251.89000005</v>
      </c>
      <c r="C46" s="6">
        <f t="shared" si="33"/>
        <v>14723535.170000076</v>
      </c>
      <c r="D46" s="18">
        <f>[16]Jan!$B$20</f>
        <v>290797716.71999997</v>
      </c>
      <c r="E46" s="19">
        <f>HLOOKUP($A46,'[12]07A'!$C$4:$CA$106,68,0)</f>
        <v>8.7900000000000006E-2</v>
      </c>
      <c r="F46" s="16">
        <f>HLOOKUP($A46,'[12]07A'!$C$4:$CA$106,69,0)</f>
        <v>30.16</v>
      </c>
      <c r="G46" s="6">
        <f t="shared" si="34"/>
        <v>11068987.708121601</v>
      </c>
      <c r="H46" s="6">
        <f t="shared" si="35"/>
        <v>8836136.5588921849</v>
      </c>
      <c r="I46" s="7">
        <f t="shared" si="36"/>
        <v>5887398.6111078914</v>
      </c>
      <c r="J46" s="6">
        <f t="shared" si="37"/>
        <v>40</v>
      </c>
      <c r="K46" s="21">
        <f t="shared" si="38"/>
        <v>1.9843929832938909</v>
      </c>
      <c r="L46" s="20">
        <f t="shared" si="39"/>
        <v>1.1186527685101208E-2</v>
      </c>
    </row>
    <row r="47" spans="1:12" x14ac:dyDescent="0.2">
      <c r="A47" s="8">
        <v>40237</v>
      </c>
      <c r="B47" s="6">
        <f t="shared" si="32"/>
        <v>290797716.71999997</v>
      </c>
      <c r="C47" s="6">
        <f t="shared" si="33"/>
        <v>14472593.98999995</v>
      </c>
      <c r="D47" s="18">
        <f>[16]Feb!$B$20</f>
        <v>276325122.73000002</v>
      </c>
      <c r="E47" s="19">
        <f>HLOOKUP($A47,'[12]07A'!$C$4:$CA$106,68,0)</f>
        <v>8.7999999999999995E-2</v>
      </c>
      <c r="F47" s="16">
        <f>HLOOKUP($A47,'[12]07A'!$C$4:$CA$106,69,0)</f>
        <v>29.36</v>
      </c>
      <c r="G47" s="6">
        <f t="shared" si="34"/>
        <v>10781191.937169649</v>
      </c>
      <c r="H47" s="6">
        <f t="shared" si="35"/>
        <v>8651098.662195649</v>
      </c>
      <c r="I47" s="7">
        <f t="shared" si="36"/>
        <v>5821495.3278043009</v>
      </c>
      <c r="J47" s="6">
        <f t="shared" si="37"/>
        <v>41</v>
      </c>
      <c r="K47" s="21">
        <f t="shared" si="38"/>
        <v>2.063287296469253</v>
      </c>
      <c r="L47" s="20">
        <f t="shared" si="39"/>
        <v>1.1303733265192824E-2</v>
      </c>
    </row>
    <row r="48" spans="1:12" x14ac:dyDescent="0.2">
      <c r="A48" s="8">
        <v>40268</v>
      </c>
      <c r="B48" s="6">
        <f t="shared" si="32"/>
        <v>276325122.73000002</v>
      </c>
      <c r="C48" s="6">
        <f t="shared" si="33"/>
        <v>17274989.730000019</v>
      </c>
      <c r="D48" s="18">
        <f>[16]Mar!$B$20</f>
        <v>259050133</v>
      </c>
      <c r="E48" s="19">
        <f>HLOOKUP($A48,'[12]07A'!$C$4:$CA$106,68,0)</f>
        <v>8.8200000000000001E-2</v>
      </c>
      <c r="F48" s="16">
        <f>HLOOKUP($A48,'[12]07A'!$C$4:$CA$106,69,0)</f>
        <v>28.45</v>
      </c>
      <c r="G48" s="6">
        <f t="shared" si="34"/>
        <v>10495475.400969662</v>
      </c>
      <c r="H48" s="6">
        <f t="shared" si="35"/>
        <v>8469091.1676163282</v>
      </c>
      <c r="I48" s="7">
        <f t="shared" si="36"/>
        <v>8805898.5623836908</v>
      </c>
      <c r="J48" s="6">
        <f t="shared" si="37"/>
        <v>42</v>
      </c>
      <c r="K48" s="21">
        <f t="shared" si="38"/>
        <v>3.2875491027846415</v>
      </c>
      <c r="L48" s="20">
        <f t="shared" si="39"/>
        <v>1.4002112180307663E-2</v>
      </c>
    </row>
    <row r="49" spans="1:12" x14ac:dyDescent="0.2">
      <c r="A49" s="8">
        <v>40298</v>
      </c>
      <c r="B49" s="6">
        <f t="shared" si="32"/>
        <v>259050133</v>
      </c>
      <c r="C49" s="6">
        <f t="shared" si="33"/>
        <v>15678509.539999992</v>
      </c>
      <c r="D49" s="18">
        <f>[16]Apr!$B$20</f>
        <v>243371623.46000001</v>
      </c>
      <c r="E49" s="19">
        <f>HLOOKUP($A49,'[12]07A'!$C$4:$CA$106,68,0)</f>
        <v>8.8400000000000006E-2</v>
      </c>
      <c r="F49" s="16">
        <f>HLOOKUP($A49,'[12]07A'!$C$4:$CA$106,69,0)</f>
        <v>27.65</v>
      </c>
      <c r="G49" s="6">
        <f t="shared" si="34"/>
        <v>10123917.249683453</v>
      </c>
      <c r="H49" s="6">
        <f t="shared" si="35"/>
        <v>8219898.7721334528</v>
      </c>
      <c r="I49" s="7">
        <f t="shared" si="36"/>
        <v>7458610.7678665388</v>
      </c>
      <c r="J49" s="6">
        <f t="shared" si="37"/>
        <v>43</v>
      </c>
      <c r="K49" s="21">
        <f t="shared" si="38"/>
        <v>2.9735692711951018</v>
      </c>
      <c r="L49" s="20">
        <f t="shared" si="39"/>
        <v>1.3222333003993628E-2</v>
      </c>
    </row>
    <row r="50" spans="1:12" x14ac:dyDescent="0.2">
      <c r="A50" s="8">
        <v>40329</v>
      </c>
      <c r="B50" s="6">
        <f t="shared" si="32"/>
        <v>243371623.46000001</v>
      </c>
      <c r="C50" s="6">
        <f t="shared" si="33"/>
        <v>13435225.100000024</v>
      </c>
      <c r="D50" s="18">
        <f>[16]May!$B$20</f>
        <v>229936398.35999998</v>
      </c>
      <c r="E50" s="19">
        <f>HLOOKUP($A50,'[12]07A'!$C$4:$CA$106,68,0)</f>
        <v>8.8700000000000001E-2</v>
      </c>
      <c r="F50" s="16">
        <f>HLOOKUP($A50,'[12]07A'!$C$4:$CA$106,69,0)</f>
        <v>26.88</v>
      </c>
      <c r="G50" s="6">
        <f t="shared" si="34"/>
        <v>9760965.738437159</v>
      </c>
      <c r="H50" s="6">
        <f t="shared" si="35"/>
        <v>7968128.1122818254</v>
      </c>
      <c r="I50" s="7">
        <f t="shared" si="36"/>
        <v>5467096.9877181984</v>
      </c>
      <c r="J50" s="6">
        <f t="shared" si="37"/>
        <v>44</v>
      </c>
      <c r="K50" s="21">
        <f t="shared" si="38"/>
        <v>2.3224366229748048</v>
      </c>
      <c r="L50" s="20">
        <f t="shared" si="39"/>
        <v>1.1620039726556231E-2</v>
      </c>
    </row>
    <row r="51" spans="1:12" x14ac:dyDescent="0.2">
      <c r="A51" s="8">
        <v>40359</v>
      </c>
      <c r="B51" s="6">
        <f t="shared" ref="B51:B57" si="40">D50</f>
        <v>229936398.35999998</v>
      </c>
      <c r="C51" s="6">
        <f t="shared" ref="C51:C60" si="41">B51-D51</f>
        <v>14180727.189999998</v>
      </c>
      <c r="D51" s="18">
        <f>[16]Jun!$B$20</f>
        <v>215755671.16999999</v>
      </c>
      <c r="E51" s="19">
        <f>HLOOKUP($A51,'[12]07A'!$C$4:$CA$106,68,0)</f>
        <v>8.8900000000000007E-2</v>
      </c>
      <c r="F51" s="16">
        <f>HLOOKUP($A51,'[12]07A'!$C$4:$CA$106,69,0)</f>
        <v>26.08</v>
      </c>
      <c r="G51" s="6">
        <f t="shared" ref="G51:G57" si="42">-PMT(E50/12,F50,B51)</f>
        <v>9463583.3895638566</v>
      </c>
      <c r="H51" s="6">
        <f t="shared" ref="H51:H57" si="43">G51-(E50/12*B51)</f>
        <v>7763970.178352857</v>
      </c>
      <c r="I51" s="7">
        <f t="shared" ref="I51:I57" si="44">C51-H51</f>
        <v>6416757.0116471406</v>
      </c>
      <c r="J51" s="6">
        <f t="shared" ref="J51:J57" si="45">J50+1</f>
        <v>45</v>
      </c>
      <c r="K51" s="21">
        <f t="shared" ref="K51:K57" si="46">100*I51/(B51-H51)</f>
        <v>2.8881878206781044</v>
      </c>
      <c r="L51" s="20">
        <f t="shared" ref="L51:L57" si="47">100*K51/(100+K51*(J51-1))/100</f>
        <v>1.2718797170682852E-2</v>
      </c>
    </row>
    <row r="52" spans="1:12" x14ac:dyDescent="0.2">
      <c r="A52" s="8">
        <v>40390</v>
      </c>
      <c r="B52" s="6">
        <f t="shared" si="40"/>
        <v>215755671.16999999</v>
      </c>
      <c r="C52" s="6">
        <f t="shared" si="41"/>
        <v>13111158.029999971</v>
      </c>
      <c r="D52" s="18">
        <f>[16]Jul!$B$20</f>
        <v>202644513.14000002</v>
      </c>
      <c r="E52" s="19">
        <f>HLOOKUP($A52,'[12]07A'!$C$4:$CA$106,68,0)</f>
        <v>8.9200000000000002E-2</v>
      </c>
      <c r="F52" s="16">
        <f>HLOOKUP($A52,'[12]07A'!$C$4:$CA$106,69,0)</f>
        <v>25.31</v>
      </c>
      <c r="G52" s="6">
        <f t="shared" si="42"/>
        <v>9128266.0390822832</v>
      </c>
      <c r="H52" s="6">
        <f t="shared" si="43"/>
        <v>7529876.1084978664</v>
      </c>
      <c r="I52" s="7">
        <f t="shared" si="44"/>
        <v>5581281.921502105</v>
      </c>
      <c r="J52" s="6">
        <f t="shared" si="45"/>
        <v>46</v>
      </c>
      <c r="K52" s="21">
        <f t="shared" si="46"/>
        <v>2.6803989005558138</v>
      </c>
      <c r="L52" s="20">
        <f t="shared" si="47"/>
        <v>1.214950503427841E-2</v>
      </c>
    </row>
    <row r="53" spans="1:12" x14ac:dyDescent="0.2">
      <c r="A53" s="8">
        <v>40421</v>
      </c>
      <c r="B53" s="6">
        <f t="shared" si="40"/>
        <v>202644513.14000002</v>
      </c>
      <c r="C53" s="6">
        <f t="shared" si="41"/>
        <v>13596770.890000015</v>
      </c>
      <c r="D53" s="18">
        <f>[16]Aug!$B$20</f>
        <v>189047742.25</v>
      </c>
      <c r="E53" s="19">
        <f>HLOOKUP($A53,'[12]07A'!$C$4:$CA$106,68,0)</f>
        <v>8.9499999999999996E-2</v>
      </c>
      <c r="F53" s="16">
        <f>HLOOKUP($A53,'[12]07A'!$C$4:$CA$106,69,0)</f>
        <v>24.54</v>
      </c>
      <c r="G53" s="6">
        <f t="shared" si="42"/>
        <v>8812898.0474203881</v>
      </c>
      <c r="H53" s="6">
        <f t="shared" si="43"/>
        <v>7306573.8330797218</v>
      </c>
      <c r="I53" s="7">
        <f t="shared" si="44"/>
        <v>6290197.0569202937</v>
      </c>
      <c r="J53" s="6">
        <f t="shared" si="45"/>
        <v>47</v>
      </c>
      <c r="K53" s="21">
        <f t="shared" si="46"/>
        <v>3.2201614695222953</v>
      </c>
      <c r="L53" s="20">
        <f t="shared" si="47"/>
        <v>1.2977853761249887E-2</v>
      </c>
    </row>
    <row r="54" spans="1:12" x14ac:dyDescent="0.2">
      <c r="A54" s="8">
        <v>40451</v>
      </c>
      <c r="B54" s="6">
        <f t="shared" si="40"/>
        <v>189047742.25</v>
      </c>
      <c r="C54" s="6">
        <f t="shared" si="41"/>
        <v>12371159.479999989</v>
      </c>
      <c r="D54" s="18">
        <f>[16]Sep!$B$20</f>
        <v>176676582.77000001</v>
      </c>
      <c r="E54" s="19">
        <f>HLOOKUP($A54,'[12]07A'!$C$4:$CA$106,68,0)</f>
        <v>8.9800000000000005E-2</v>
      </c>
      <c r="F54" s="16">
        <f>HLOOKUP($A54,'[12]07A'!$C$4:$CA$106,69,0)</f>
        <v>23.83</v>
      </c>
      <c r="G54" s="6">
        <f t="shared" si="42"/>
        <v>8458753.937287828</v>
      </c>
      <c r="H54" s="6">
        <f t="shared" si="43"/>
        <v>7048772.8596732449</v>
      </c>
      <c r="I54" s="7">
        <f t="shared" si="44"/>
        <v>5322386.6203267444</v>
      </c>
      <c r="J54" s="6">
        <f t="shared" si="45"/>
        <v>48</v>
      </c>
      <c r="K54" s="21">
        <f t="shared" si="46"/>
        <v>2.9244048129261708</v>
      </c>
      <c r="L54" s="20">
        <f t="shared" si="47"/>
        <v>1.231603048323808E-2</v>
      </c>
    </row>
    <row r="55" spans="1:12" x14ac:dyDescent="0.2">
      <c r="A55" s="8">
        <v>40482</v>
      </c>
      <c r="B55" s="6">
        <f t="shared" si="40"/>
        <v>176676582.77000001</v>
      </c>
      <c r="C55" s="6">
        <f t="shared" si="41"/>
        <v>11543712.25</v>
      </c>
      <c r="D55" s="18">
        <f>[16]Oct!$B$20</f>
        <v>165132870.52000001</v>
      </c>
      <c r="E55" s="19">
        <f>HLOOKUP($A55,'[12]07A'!$C$4:$CA$106,68,0)</f>
        <v>9.01E-2</v>
      </c>
      <c r="F55" s="16">
        <f>HLOOKUP($A55,'[12]07A'!$C$4:$CA$106,69,0)</f>
        <v>23.12</v>
      </c>
      <c r="G55" s="6">
        <f t="shared" si="42"/>
        <v>8122375.9506737543</v>
      </c>
      <c r="H55" s="6">
        <f t="shared" si="43"/>
        <v>6800246.1896115877</v>
      </c>
      <c r="I55" s="7">
        <f t="shared" si="44"/>
        <v>4743466.0603884123</v>
      </c>
      <c r="J55" s="6">
        <f t="shared" si="45"/>
        <v>49</v>
      </c>
      <c r="K55" s="21">
        <f t="shared" si="46"/>
        <v>2.7923053651111212</v>
      </c>
      <c r="L55" s="20">
        <f t="shared" si="47"/>
        <v>1.1931365722069358E-2</v>
      </c>
    </row>
    <row r="56" spans="1:12" x14ac:dyDescent="0.2">
      <c r="A56" s="8">
        <v>40512</v>
      </c>
      <c r="B56" s="6">
        <f t="shared" si="40"/>
        <v>165132870.52000001</v>
      </c>
      <c r="C56" s="6">
        <f t="shared" si="41"/>
        <v>10987282.970000029</v>
      </c>
      <c r="D56" s="18">
        <f>[16]Nov!$B$20</f>
        <v>154145587.54999998</v>
      </c>
      <c r="E56" s="19">
        <f>HLOOKUP($A56,'[12]07A'!$C$4:$CA$106,68,0)</f>
        <v>9.0499999999999997E-2</v>
      </c>
      <c r="F56" s="16">
        <f>HLOOKUP($A56,'[12]07A'!$C$4:$CA$106,69,0)</f>
        <v>22.4</v>
      </c>
      <c r="G56" s="6">
        <f t="shared" si="42"/>
        <v>7807002.1042948021</v>
      </c>
      <c r="H56" s="6">
        <f t="shared" si="43"/>
        <v>6567129.4681404689</v>
      </c>
      <c r="I56" s="7">
        <f t="shared" si="44"/>
        <v>4420153.5018595597</v>
      </c>
      <c r="J56" s="6">
        <f t="shared" si="45"/>
        <v>50</v>
      </c>
      <c r="K56" s="21">
        <f t="shared" si="46"/>
        <v>2.7875841733139137</v>
      </c>
      <c r="L56" s="20">
        <f t="shared" si="47"/>
        <v>1.1782260590563188E-2</v>
      </c>
    </row>
    <row r="57" spans="1:12" x14ac:dyDescent="0.2">
      <c r="A57" s="8">
        <v>40543</v>
      </c>
      <c r="B57" s="6">
        <f t="shared" si="40"/>
        <v>154145587.54999998</v>
      </c>
      <c r="C57" s="6">
        <f t="shared" si="41"/>
        <v>10888322.129999965</v>
      </c>
      <c r="D57" s="18">
        <f>[16]Dec!$B$20</f>
        <v>143257265.42000002</v>
      </c>
      <c r="E57" s="19">
        <f>HLOOKUP($A57,'[12]07A'!$C$4:$CA$106,68,0)</f>
        <v>9.0800000000000006E-2</v>
      </c>
      <c r="F57" s="16">
        <f>HLOOKUP($A57,'[12]07A'!$C$4:$CA$106,69,0)</f>
        <v>21.65</v>
      </c>
      <c r="G57" s="6">
        <f t="shared" si="42"/>
        <v>7504969.7849390907</v>
      </c>
      <c r="H57" s="6">
        <f t="shared" si="43"/>
        <v>6342455.1454995079</v>
      </c>
      <c r="I57" s="7">
        <f t="shared" si="44"/>
        <v>4545866.9845004575</v>
      </c>
      <c r="J57" s="6">
        <f t="shared" si="45"/>
        <v>51</v>
      </c>
      <c r="K57" s="21">
        <f t="shared" si="46"/>
        <v>3.0756228982072913</v>
      </c>
      <c r="L57" s="20">
        <f t="shared" si="47"/>
        <v>1.2119193879803798E-2</v>
      </c>
    </row>
    <row r="58" spans="1:12" x14ac:dyDescent="0.2">
      <c r="A58" s="8">
        <v>40574</v>
      </c>
      <c r="B58" s="6">
        <f>D57</f>
        <v>143257265.42000002</v>
      </c>
      <c r="C58" s="6">
        <f t="shared" si="41"/>
        <v>10712869.600000024</v>
      </c>
      <c r="D58" s="18">
        <f>[17]Jan!$B$20</f>
        <v>132544395.81999999</v>
      </c>
      <c r="E58" s="19">
        <f>HLOOKUP($A58,'[18]07A'!$C$4:$CA$106,68,0)</f>
        <v>9.1200000000000003E-2</v>
      </c>
      <c r="F58" s="36">
        <f>HLOOKUP($A58,'[18]07A'!$C$4:$CA$106,69,0)</f>
        <v>20.91</v>
      </c>
      <c r="G58" s="6">
        <f>-PMT(E57/12,F57,B58)</f>
        <v>7198692.2135176444</v>
      </c>
      <c r="H58" s="6">
        <f>G58-(E57/12*B58)</f>
        <v>6114712.2385063106</v>
      </c>
      <c r="I58" s="7">
        <f>C58-H58</f>
        <v>4598157.3614937132</v>
      </c>
      <c r="J58" s="6">
        <f>J57+1</f>
        <v>52</v>
      </c>
      <c r="K58" s="21">
        <f>100*I58/(B58-H58)</f>
        <v>3.3528305072522144</v>
      </c>
      <c r="L58" s="20">
        <f>100*K58/(100+K58*(J58-1))/100</f>
        <v>1.2372325971476366E-2</v>
      </c>
    </row>
    <row r="59" spans="1:12" x14ac:dyDescent="0.2">
      <c r="A59" s="8">
        <v>40602</v>
      </c>
      <c r="B59" s="6">
        <f>D58</f>
        <v>132544395.81999999</v>
      </c>
      <c r="C59" s="6">
        <f t="shared" si="41"/>
        <v>9808488.4399999827</v>
      </c>
      <c r="D59" s="18">
        <f>[17]Feb!$B$20</f>
        <v>122735907.38000001</v>
      </c>
      <c r="E59" s="19">
        <f>HLOOKUP($A59,'[18]07A'!$C$4:$CA$106,68,0)</f>
        <v>9.1499999999999998E-2</v>
      </c>
      <c r="F59" s="36">
        <f>HLOOKUP($A59,'[18]07A'!$C$4:$CA$106,69,0)</f>
        <v>20.190000000000001</v>
      </c>
      <c r="G59" s="6">
        <f>-PMT(E58/12,F58,B59)</f>
        <v>6879814.1484451061</v>
      </c>
      <c r="H59" s="6">
        <f>G59-(E58/12*B59)</f>
        <v>5872476.7402131064</v>
      </c>
      <c r="I59" s="7">
        <f>C59-H59</f>
        <v>3936011.6997868763</v>
      </c>
      <c r="J59" s="6">
        <f>J58+1</f>
        <v>53</v>
      </c>
      <c r="K59" s="21">
        <f>100*I59/(B59-H59)</f>
        <v>3.1072488112441872</v>
      </c>
      <c r="L59" s="20">
        <f>100*K59/(100+K59*(J59-1))/100</f>
        <v>1.1878909634801902E-2</v>
      </c>
    </row>
    <row r="60" spans="1:12" x14ac:dyDescent="0.2">
      <c r="A60" s="8">
        <v>40633</v>
      </c>
      <c r="B60" s="6">
        <f>D59</f>
        <v>122735907.38000001</v>
      </c>
      <c r="C60" s="6">
        <f t="shared" si="41"/>
        <v>11007096.689999998</v>
      </c>
      <c r="D60" s="18">
        <f>[17]Mar!$B$20</f>
        <v>111728810.69000001</v>
      </c>
      <c r="E60" s="19">
        <f>HLOOKUP($A60,'[18]07A'!$C$4:$CA$106,68,0)</f>
        <v>9.1999999999999998E-2</v>
      </c>
      <c r="F60" s="36">
        <f>HLOOKUP($A60,'[18]07A'!$C$4:$CA$106,69,0)</f>
        <v>19.440000000000001</v>
      </c>
      <c r="G60" s="6">
        <f>-PMT(E59/12,F59,B60)</f>
        <v>6582078.1036103582</v>
      </c>
      <c r="H60" s="6">
        <f>G60-(E59/12*B60)</f>
        <v>5646216.8098378582</v>
      </c>
      <c r="I60" s="7">
        <f>C60-H60</f>
        <v>5360879.8801621394</v>
      </c>
      <c r="J60" s="6">
        <f>J59+1</f>
        <v>54</v>
      </c>
      <c r="K60" s="21">
        <f>100*I60/(B60-H60)</f>
        <v>4.5784388480810003</v>
      </c>
      <c r="L60" s="20">
        <f>100*K60/(100+K60*(J60-1))/100</f>
        <v>1.3361569698343633E-2</v>
      </c>
    </row>
  </sheetData>
  <phoneticPr fontId="0" type="noConversion"/>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65"/>
  <sheetViews>
    <sheetView zoomScaleNormal="100" workbookViewId="0">
      <selection activeCell="D32" sqref="D32"/>
    </sheetView>
  </sheetViews>
  <sheetFormatPr defaultColWidth="9.140625" defaultRowHeight="11.25" x14ac:dyDescent="0.2"/>
  <cols>
    <col min="1" max="1" width="9.140625" style="1"/>
    <col min="2" max="2" width="14.140625" style="1" customWidth="1"/>
    <col min="3" max="3" width="11.28515625" style="1" bestFit="1" customWidth="1"/>
    <col min="4" max="4" width="12" style="9" customWidth="1"/>
    <col min="5" max="5" width="10" style="9" customWidth="1"/>
    <col min="6" max="6" width="9.140625" style="9"/>
    <col min="7" max="8" width="9.85546875" style="1" customWidth="1"/>
    <col min="9" max="9" width="10.42578125" style="1" bestFit="1" customWidth="1"/>
    <col min="10" max="16384" width="9.140625" style="1"/>
  </cols>
  <sheetData>
    <row r="1" spans="1:12" x14ac:dyDescent="0.2">
      <c r="A1" s="31" t="s">
        <v>58</v>
      </c>
    </row>
    <row r="3" spans="1:12" x14ac:dyDescent="0.2">
      <c r="B3" s="22" t="s">
        <v>21</v>
      </c>
      <c r="D3" s="22" t="s">
        <v>21</v>
      </c>
      <c r="E3" s="22" t="s">
        <v>21</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65.92</v>
      </c>
      <c r="G9" s="26" t="s">
        <v>54</v>
      </c>
      <c r="H9" s="28"/>
      <c r="I9" s="2"/>
      <c r="J9" s="2"/>
      <c r="K9" s="2"/>
      <c r="L9" s="2"/>
    </row>
    <row r="10" spans="1:12" x14ac:dyDescent="0.2">
      <c r="A10" s="2"/>
      <c r="B10" s="2"/>
      <c r="C10" s="2"/>
      <c r="D10" s="10"/>
      <c r="E10" s="17">
        <v>7.8299999999999995E-2</v>
      </c>
      <c r="F10" s="25">
        <v>62.78</v>
      </c>
      <c r="G10" s="29" t="s">
        <v>55</v>
      </c>
      <c r="H10" s="30"/>
      <c r="J10" s="23">
        <f>+ROUND(F9-F10,0)</f>
        <v>3</v>
      </c>
    </row>
    <row r="11" spans="1:12" x14ac:dyDescent="0.2">
      <c r="A11" s="8">
        <v>39355</v>
      </c>
      <c r="B11" s="32">
        <v>968185601.19000006</v>
      </c>
      <c r="C11" s="6">
        <f t="shared" ref="C11:C16" si="0">B11-D11</f>
        <v>33180452.750000119</v>
      </c>
      <c r="D11" s="18">
        <f>[19]Sept!$B$20</f>
        <v>935005148.43999994</v>
      </c>
      <c r="E11" s="19">
        <f>HLOOKUP($A11,'[20]07B'!$C$4:$CA$97,87,0)</f>
        <v>9.0200000000000002E-2</v>
      </c>
      <c r="F11" s="16">
        <f>HLOOKUP($A11,'[20]07B'!$C$4:$CA$106,88,0)</f>
        <v>62.35</v>
      </c>
      <c r="G11" s="6">
        <f t="shared" ref="G11:G16" si="1">-PMT(E10/12,F10,B11)</f>
        <v>18845204.116630539</v>
      </c>
      <c r="H11" s="6">
        <f t="shared" ref="H11:H16" si="2">G11-(E10/12*B11)</f>
        <v>12527793.068865789</v>
      </c>
      <c r="I11" s="7">
        <f t="shared" ref="I11:I16" si="3">C11-H11</f>
        <v>20652659.681134328</v>
      </c>
      <c r="J11" s="6">
        <f t="shared" ref="J11:J16" si="4">J10+1</f>
        <v>4</v>
      </c>
      <c r="K11" s="21">
        <f t="shared" ref="K11:K16" si="5">100*I11/(B11-H11)</f>
        <v>2.16109359496977</v>
      </c>
      <c r="L11" s="20">
        <f t="shared" ref="L11:L16" si="6">100*K11/(100+K11*(J11-1))/100</f>
        <v>2.0295144731078171E-2</v>
      </c>
    </row>
    <row r="12" spans="1:12" x14ac:dyDescent="0.2">
      <c r="A12" s="8">
        <v>39386</v>
      </c>
      <c r="B12" s="32">
        <f t="shared" ref="B12:B17" si="7">D11</f>
        <v>935005148.43999994</v>
      </c>
      <c r="C12" s="6">
        <f t="shared" si="0"/>
        <v>26722854.929999948</v>
      </c>
      <c r="D12" s="18">
        <f>[19]Oct!$B$20</f>
        <v>908282293.50999999</v>
      </c>
      <c r="E12" s="19">
        <f>HLOOKUP($A12,'[20]07B'!$C$4:$CA$97,87,0)</f>
        <v>8.9399999999999993E-2</v>
      </c>
      <c r="F12" s="16">
        <f>HLOOKUP($A12,'[20]07B'!$C$4:$CA$106,88,0)</f>
        <v>61.42</v>
      </c>
      <c r="G12" s="6">
        <f t="shared" si="1"/>
        <v>18838894.673928134</v>
      </c>
      <c r="H12" s="6">
        <f t="shared" si="2"/>
        <v>11810772.641487468</v>
      </c>
      <c r="I12" s="7">
        <f t="shared" si="3"/>
        <v>14912082.28851248</v>
      </c>
      <c r="J12" s="6">
        <f t="shared" si="4"/>
        <v>5</v>
      </c>
      <c r="K12" s="21">
        <f t="shared" si="5"/>
        <v>1.615270053569634</v>
      </c>
      <c r="L12" s="20">
        <f t="shared" si="6"/>
        <v>1.5172399625464201E-2</v>
      </c>
    </row>
    <row r="13" spans="1:12" x14ac:dyDescent="0.2">
      <c r="A13" s="8">
        <v>39416</v>
      </c>
      <c r="B13" s="32">
        <f t="shared" si="7"/>
        <v>908282293.50999999</v>
      </c>
      <c r="C13" s="32">
        <f t="shared" si="0"/>
        <v>22413185.269999981</v>
      </c>
      <c r="D13" s="18">
        <f>[19]Nov!$B$20</f>
        <v>885869108.24000001</v>
      </c>
      <c r="E13" s="19">
        <f>HLOOKUP($A13,'[20]07B'!$C$4:$CA$97,87,0)</f>
        <v>8.9399999999999993E-2</v>
      </c>
      <c r="F13" s="16">
        <f>HLOOKUP($A13,'[20]07B'!$C$4:$CA$106,88,0)</f>
        <v>60.52</v>
      </c>
      <c r="G13" s="32">
        <f t="shared" si="1"/>
        <v>18482605.825017039</v>
      </c>
      <c r="H13" s="32">
        <f t="shared" si="2"/>
        <v>11715902.738367539</v>
      </c>
      <c r="I13" s="7">
        <f t="shared" si="3"/>
        <v>10697282.531632442</v>
      </c>
      <c r="J13" s="32">
        <f t="shared" si="4"/>
        <v>6</v>
      </c>
      <c r="K13" s="33">
        <f t="shared" si="5"/>
        <v>1.1931389177354501</v>
      </c>
      <c r="L13" s="34">
        <f t="shared" si="6"/>
        <v>1.1259671560374414E-2</v>
      </c>
    </row>
    <row r="14" spans="1:12" x14ac:dyDescent="0.2">
      <c r="A14" s="8">
        <v>39447</v>
      </c>
      <c r="B14" s="32">
        <f t="shared" si="7"/>
        <v>885869108.24000001</v>
      </c>
      <c r="C14" s="6">
        <f t="shared" si="0"/>
        <v>22218568.559999943</v>
      </c>
      <c r="D14" s="18">
        <f>[19]Dec!$B$20</f>
        <v>863650539.68000007</v>
      </c>
      <c r="E14" s="19">
        <f>HLOOKUP($A14,'[20]07B'!$C$4:$CA$97,87,0)</f>
        <v>8.9399999999999993E-2</v>
      </c>
      <c r="F14" s="16">
        <f>HLOOKUP($A14,'[20]07B'!$C$4:$CA$106,88,0)</f>
        <v>59.61</v>
      </c>
      <c r="G14" s="6">
        <f t="shared" si="1"/>
        <v>18238170.20744019</v>
      </c>
      <c r="H14" s="6">
        <f t="shared" si="2"/>
        <v>11638445.351052191</v>
      </c>
      <c r="I14" s="7">
        <f t="shared" si="3"/>
        <v>10580123.208947752</v>
      </c>
      <c r="J14" s="6">
        <f t="shared" si="4"/>
        <v>7</v>
      </c>
      <c r="K14" s="21">
        <f t="shared" si="5"/>
        <v>1.2102210158112159</v>
      </c>
      <c r="L14" s="20">
        <f t="shared" si="6"/>
        <v>1.128292050706921E-2</v>
      </c>
    </row>
    <row r="15" spans="1:12" x14ac:dyDescent="0.2">
      <c r="A15" s="8">
        <v>39478</v>
      </c>
      <c r="B15" s="32">
        <f t="shared" si="7"/>
        <v>863650539.68000007</v>
      </c>
      <c r="C15" s="6">
        <f t="shared" si="0"/>
        <v>24720634.180000067</v>
      </c>
      <c r="D15" s="18">
        <f>[21]Jan!$B$20</f>
        <v>838929905.5</v>
      </c>
      <c r="E15" s="19">
        <f>HLOOKUP($A15,'[20]07B'!$C$4:$CA$97,87,0)</f>
        <v>8.9300000000000004E-2</v>
      </c>
      <c r="F15" s="16">
        <f>HLOOKUP($A15,'[20]07B'!$C$4:$CA$106,88,0)</f>
        <v>58.67</v>
      </c>
      <c r="G15" s="6">
        <f t="shared" si="1"/>
        <v>17995813.450500958</v>
      </c>
      <c r="H15" s="6">
        <f t="shared" si="2"/>
        <v>11561616.929884959</v>
      </c>
      <c r="I15" s="7">
        <f t="shared" si="3"/>
        <v>13159017.250115108</v>
      </c>
      <c r="J15" s="6">
        <f t="shared" si="4"/>
        <v>8</v>
      </c>
      <c r="K15" s="21">
        <f t="shared" si="5"/>
        <v>1.5443244124855431</v>
      </c>
      <c r="L15" s="20">
        <f t="shared" si="6"/>
        <v>1.3936654067517144E-2</v>
      </c>
    </row>
    <row r="16" spans="1:12" x14ac:dyDescent="0.2">
      <c r="A16" s="8">
        <v>39507</v>
      </c>
      <c r="B16" s="32">
        <f t="shared" si="7"/>
        <v>838929905.5</v>
      </c>
      <c r="C16" s="6">
        <f t="shared" si="0"/>
        <v>24703450.939999938</v>
      </c>
      <c r="D16" s="18">
        <f>[21]Feb!$B$20</f>
        <v>814226454.56000006</v>
      </c>
      <c r="E16" s="19">
        <f>HLOOKUP($A16,'[20]07B'!$C$4:$CA$97,87,0)</f>
        <v>8.9200000000000002E-2</v>
      </c>
      <c r="F16" s="16">
        <f>HLOOKUP($A16,'[20]07B'!$C$4:$CA$106,88,0)</f>
        <v>57.75</v>
      </c>
      <c r="G16" s="6">
        <f t="shared" si="1"/>
        <v>17699378.787464965</v>
      </c>
      <c r="H16" s="6">
        <f t="shared" si="2"/>
        <v>11456342.074035797</v>
      </c>
      <c r="I16" s="7">
        <f t="shared" si="3"/>
        <v>13247108.865964141</v>
      </c>
      <c r="J16" s="6">
        <f t="shared" si="4"/>
        <v>9</v>
      </c>
      <c r="K16" s="21">
        <f t="shared" si="5"/>
        <v>1.6009102225716467</v>
      </c>
      <c r="L16" s="20">
        <f t="shared" si="6"/>
        <v>1.4191550379572601E-2</v>
      </c>
    </row>
    <row r="17" spans="1:12" x14ac:dyDescent="0.2">
      <c r="A17" s="8">
        <v>39538</v>
      </c>
      <c r="B17" s="32">
        <f t="shared" si="7"/>
        <v>814226454.56000006</v>
      </c>
      <c r="C17" s="6">
        <f t="shared" ref="C17:C24" si="8">B17-D17</f>
        <v>26961896.340000033</v>
      </c>
      <c r="D17" s="18">
        <f>[21]Mar!$B$20</f>
        <v>787264558.22000003</v>
      </c>
      <c r="E17" s="19">
        <f>HLOOKUP($A17,'[20]07B'!$C$4:$CA$97,87,0)</f>
        <v>8.9200000000000002E-2</v>
      </c>
      <c r="F17" s="16">
        <f>HLOOKUP($A17,'[20]07B'!$C$4:$CA$106,88,0)</f>
        <v>56.78</v>
      </c>
      <c r="G17" s="6">
        <f t="shared" ref="G17:G24" si="9">-PMT(E16/12,F16,B17)</f>
        <v>17392761.991706114</v>
      </c>
      <c r="H17" s="6">
        <f t="shared" ref="H17:H24" si="10">G17-(E16/12*B17)</f>
        <v>11340345.346143447</v>
      </c>
      <c r="I17" s="7">
        <f t="shared" ref="I17:I24" si="11">C17-H17</f>
        <v>15621550.993856587</v>
      </c>
      <c r="J17" s="6">
        <f t="shared" ref="J17:J24" si="12">J16+1</f>
        <v>10</v>
      </c>
      <c r="K17" s="21">
        <f t="shared" ref="K17:K24" si="13">100*I17/(B17-H17)</f>
        <v>1.9456745875392438</v>
      </c>
      <c r="L17" s="20">
        <f t="shared" ref="L17:L24" si="14">100*K17/(100+K17*(J17-1))/100</f>
        <v>1.655737256256605E-2</v>
      </c>
    </row>
    <row r="18" spans="1:12" x14ac:dyDescent="0.2">
      <c r="A18" s="8">
        <v>39568</v>
      </c>
      <c r="B18" s="32">
        <f t="shared" ref="B18:B24" si="15">D17</f>
        <v>787264558.22000003</v>
      </c>
      <c r="C18" s="6">
        <f t="shared" si="8"/>
        <v>26372014.930000067</v>
      </c>
      <c r="D18" s="18">
        <f>[21]Apr!$B$20</f>
        <v>760892543.28999996</v>
      </c>
      <c r="E18" s="19">
        <f>HLOOKUP($A18,'[20]07B'!$C$4:$CA$97,87,0)</f>
        <v>8.9099999999999999E-2</v>
      </c>
      <c r="F18" s="16">
        <f>HLOOKUP($A18,'[20]07B'!$C$4:$CA$106,88,0)</f>
        <v>55.88</v>
      </c>
      <c r="G18" s="6">
        <f t="shared" si="9"/>
        <v>17047106.023010392</v>
      </c>
      <c r="H18" s="6">
        <f t="shared" si="10"/>
        <v>11195106.140241724</v>
      </c>
      <c r="I18" s="7">
        <f t="shared" si="11"/>
        <v>15176908.789758343</v>
      </c>
      <c r="J18" s="6">
        <f t="shared" si="12"/>
        <v>11</v>
      </c>
      <c r="K18" s="21">
        <f t="shared" si="13"/>
        <v>1.9556121876832462</v>
      </c>
      <c r="L18" s="20">
        <f t="shared" si="14"/>
        <v>1.6357273529647699E-2</v>
      </c>
    </row>
    <row r="19" spans="1:12" x14ac:dyDescent="0.2">
      <c r="A19" s="8">
        <v>39599</v>
      </c>
      <c r="B19" s="32">
        <f t="shared" si="15"/>
        <v>760892543.28999996</v>
      </c>
      <c r="C19" s="6">
        <f t="shared" si="8"/>
        <v>23696035.919999957</v>
      </c>
      <c r="D19" s="18">
        <f>[21]May!$B$20</f>
        <v>737196507.37</v>
      </c>
      <c r="E19" s="19">
        <f>HLOOKUP($A19,'[20]07B'!$C$4:$CA$97,87,0)</f>
        <v>8.9099999999999999E-2</v>
      </c>
      <c r="F19" s="16">
        <f>HLOOKUP($A19,'[20]07B'!$C$4:$CA$106,88,0)</f>
        <v>54.96</v>
      </c>
      <c r="G19" s="6">
        <f t="shared" si="9"/>
        <v>16685914.257686278</v>
      </c>
      <c r="H19" s="6">
        <f t="shared" si="10"/>
        <v>11036287.123758029</v>
      </c>
      <c r="I19" s="7">
        <f t="shared" si="11"/>
        <v>12659748.796241928</v>
      </c>
      <c r="J19" s="6">
        <f t="shared" si="12"/>
        <v>12</v>
      </c>
      <c r="K19" s="21">
        <f t="shared" si="13"/>
        <v>1.6882900812172836</v>
      </c>
      <c r="L19" s="20">
        <f t="shared" si="14"/>
        <v>1.423861958791711E-2</v>
      </c>
    </row>
    <row r="20" spans="1:12" x14ac:dyDescent="0.2">
      <c r="A20" s="8">
        <v>39629</v>
      </c>
      <c r="B20" s="32">
        <f t="shared" si="15"/>
        <v>737196507.37</v>
      </c>
      <c r="C20" s="6">
        <f t="shared" si="8"/>
        <v>23713740.310000062</v>
      </c>
      <c r="D20" s="18">
        <f>[21]Jun!$B$20</f>
        <v>713482767.05999994</v>
      </c>
      <c r="E20" s="19">
        <f>HLOOKUP($A20,'[20]07B'!$C$4:$CA$97,87,0)</f>
        <v>8.9099999999999999E-2</v>
      </c>
      <c r="F20" s="16">
        <f>HLOOKUP($A20,'[20]07B'!$C$4:$CA$106,88,0)</f>
        <v>54.04</v>
      </c>
      <c r="G20" s="6">
        <f t="shared" si="9"/>
        <v>16384849.898254914</v>
      </c>
      <c r="H20" s="6">
        <f t="shared" si="10"/>
        <v>10911165.831032664</v>
      </c>
      <c r="I20" s="7">
        <f t="shared" si="11"/>
        <v>12802574.478967398</v>
      </c>
      <c r="J20" s="6">
        <f t="shared" si="12"/>
        <v>13</v>
      </c>
      <c r="K20" s="21">
        <f t="shared" si="13"/>
        <v>1.7627471940765451</v>
      </c>
      <c r="L20" s="20">
        <f t="shared" si="14"/>
        <v>1.45497650407573E-2</v>
      </c>
    </row>
    <row r="21" spans="1:12" x14ac:dyDescent="0.2">
      <c r="A21" s="8">
        <v>39660</v>
      </c>
      <c r="B21" s="32">
        <f t="shared" si="15"/>
        <v>713482767.05999994</v>
      </c>
      <c r="C21" s="6">
        <f t="shared" si="8"/>
        <v>24084686.480000019</v>
      </c>
      <c r="D21" s="18">
        <f>[21]Jul!$B$20</f>
        <v>689398080.57999992</v>
      </c>
      <c r="E21" s="19">
        <f>HLOOKUP($A21,'[20]07B'!$C$4:$CA$97,87,0)</f>
        <v>8.8999999999999996E-2</v>
      </c>
      <c r="F21" s="16">
        <f>HLOOKUP($A21,'[20]07B'!$C$4:$CA$106,88,0)</f>
        <v>53.12</v>
      </c>
      <c r="G21" s="6">
        <f t="shared" si="9"/>
        <v>16076638.730032975</v>
      </c>
      <c r="H21" s="6">
        <f t="shared" si="10"/>
        <v>10779029.184612475</v>
      </c>
      <c r="I21" s="7">
        <f t="shared" si="11"/>
        <v>13305657.295387544</v>
      </c>
      <c r="J21" s="6">
        <f t="shared" si="12"/>
        <v>14</v>
      </c>
      <c r="K21" s="21">
        <f t="shared" si="13"/>
        <v>1.8934945949792397</v>
      </c>
      <c r="L21" s="20">
        <f t="shared" si="14"/>
        <v>1.5194704211267713E-2</v>
      </c>
    </row>
    <row r="22" spans="1:12" x14ac:dyDescent="0.2">
      <c r="A22" s="8">
        <v>39691</v>
      </c>
      <c r="B22" s="32">
        <f t="shared" si="15"/>
        <v>689398080.57999992</v>
      </c>
      <c r="C22" s="6">
        <f t="shared" si="8"/>
        <v>21552881.719999909</v>
      </c>
      <c r="D22" s="18">
        <f>[21]Aug!$B$20</f>
        <v>667845198.86000001</v>
      </c>
      <c r="E22" s="19">
        <f>HLOOKUP($A22,'[20]07B'!$C$4:$CA$97,87,0)</f>
        <v>8.8999999999999996E-2</v>
      </c>
      <c r="F22" s="16">
        <f>HLOOKUP($A22,'[20]07B'!$C$4:$CA$106,88,0)</f>
        <v>52.27</v>
      </c>
      <c r="G22" s="6">
        <f t="shared" si="9"/>
        <v>15749531.650040356</v>
      </c>
      <c r="H22" s="6">
        <f t="shared" si="10"/>
        <v>10636495.885738689</v>
      </c>
      <c r="I22" s="7">
        <f t="shared" si="11"/>
        <v>10916385.83426122</v>
      </c>
      <c r="J22" s="6">
        <f t="shared" si="12"/>
        <v>15</v>
      </c>
      <c r="K22" s="21">
        <f t="shared" si="13"/>
        <v>1.6082798556106199</v>
      </c>
      <c r="L22" s="20">
        <f t="shared" si="14"/>
        <v>1.3127109376042169E-2</v>
      </c>
    </row>
    <row r="23" spans="1:12" x14ac:dyDescent="0.2">
      <c r="A23" s="8">
        <v>39721</v>
      </c>
      <c r="B23" s="32">
        <f t="shared" si="15"/>
        <v>667845198.86000001</v>
      </c>
      <c r="C23" s="6">
        <f t="shared" si="8"/>
        <v>22281804.930000067</v>
      </c>
      <c r="D23" s="18">
        <f>[21]Sep!$B$20</f>
        <v>645563393.92999995</v>
      </c>
      <c r="E23" s="19">
        <f>HLOOKUP($A23,'[20]07B'!$C$4:$CA$97,87,0)</f>
        <v>8.8999999999999996E-2</v>
      </c>
      <c r="F23" s="16">
        <f>HLOOKUP($A23,'[20]07B'!$C$4:$CA$106,88,0)</f>
        <v>51.4</v>
      </c>
      <c r="G23" s="6">
        <f t="shared" si="9"/>
        <v>15459781.637174193</v>
      </c>
      <c r="H23" s="6">
        <f t="shared" si="10"/>
        <v>10506596.412295859</v>
      </c>
      <c r="I23" s="7">
        <f t="shared" si="11"/>
        <v>11775208.517704207</v>
      </c>
      <c r="J23" s="6">
        <f t="shared" si="12"/>
        <v>16</v>
      </c>
      <c r="K23" s="21">
        <f t="shared" si="13"/>
        <v>1.791345962926467</v>
      </c>
      <c r="L23" s="20">
        <f t="shared" si="14"/>
        <v>1.4119518310632099E-2</v>
      </c>
    </row>
    <row r="24" spans="1:12" x14ac:dyDescent="0.2">
      <c r="A24" s="8">
        <v>39752</v>
      </c>
      <c r="B24" s="32">
        <f t="shared" si="15"/>
        <v>645563393.92999995</v>
      </c>
      <c r="C24" s="6">
        <f t="shared" si="8"/>
        <v>21484787.799999952</v>
      </c>
      <c r="D24" s="18">
        <f>[21]Oct!$B$20</f>
        <v>624078606.13</v>
      </c>
      <c r="E24" s="19">
        <f>HLOOKUP($A24,'[20]07B'!$C$4:$CA$97,87,0)</f>
        <v>8.8900000000000007E-2</v>
      </c>
      <c r="F24" s="16">
        <f>HLOOKUP($A24,'[20]07B'!$C$4:$CA$106,88,0)</f>
        <v>50.5</v>
      </c>
      <c r="G24" s="6">
        <f t="shared" si="9"/>
        <v>15151259.980337583</v>
      </c>
      <c r="H24" s="6">
        <f t="shared" si="10"/>
        <v>10363331.47535675</v>
      </c>
      <c r="I24" s="7">
        <f t="shared" si="11"/>
        <v>11121456.324643202</v>
      </c>
      <c r="J24" s="6">
        <f t="shared" si="12"/>
        <v>17</v>
      </c>
      <c r="K24" s="21">
        <f t="shared" si="13"/>
        <v>1.750858821024964</v>
      </c>
      <c r="L24" s="20">
        <f t="shared" si="14"/>
        <v>1.3677116264881386E-2</v>
      </c>
    </row>
    <row r="25" spans="1:12" x14ac:dyDescent="0.2">
      <c r="A25" s="8">
        <v>39782</v>
      </c>
      <c r="B25" s="32">
        <f>D24</f>
        <v>624078606.13</v>
      </c>
      <c r="C25" s="32">
        <f>B25-D25</f>
        <v>18087581.75999999</v>
      </c>
      <c r="D25" s="18">
        <f>[21]Nov!$B$20</f>
        <v>605991024.37</v>
      </c>
      <c r="E25" s="19">
        <f>HLOOKUP($A25,'[20]07B'!$C$4:$CA$97,87,0)</f>
        <v>8.8900000000000007E-2</v>
      </c>
      <c r="F25" s="16">
        <f>HLOOKUP($A25,'[20]07B'!$C$4:$CA$106,88,0)</f>
        <v>49.7</v>
      </c>
      <c r="G25" s="32">
        <f>-PMT(E24/12,F24,B25)</f>
        <v>14858682.339217812</v>
      </c>
      <c r="H25" s="32">
        <f>G25-(E24/12*B25)</f>
        <v>10235299.998804729</v>
      </c>
      <c r="I25" s="7">
        <f>C25-H25</f>
        <v>7852281.761195261</v>
      </c>
      <c r="J25" s="32">
        <f>J24+1</f>
        <v>18</v>
      </c>
      <c r="K25" s="33">
        <f>100*I25/(B25-H25)</f>
        <v>1.2791997050004502</v>
      </c>
      <c r="L25" s="34">
        <f>100*K25/(100+K25*(J25-1))/100</f>
        <v>1.0507084872270559E-2</v>
      </c>
    </row>
    <row r="26" spans="1:12" x14ac:dyDescent="0.2">
      <c r="A26" s="8">
        <v>39813</v>
      </c>
      <c r="B26" s="32">
        <f>D25</f>
        <v>605991024.37</v>
      </c>
      <c r="C26" s="6">
        <f>B26-D26</f>
        <v>19987150.569999933</v>
      </c>
      <c r="D26" s="18">
        <f>[21]Dec!$B$20</f>
        <v>586003873.80000007</v>
      </c>
      <c r="E26" s="19">
        <f>HLOOKUP($A26,'[20]07B'!$C$4:$CA$97,87,0)</f>
        <v>8.8900000000000007E-2</v>
      </c>
      <c r="F26" s="16">
        <f>HLOOKUP($A26,'[20]07B'!$C$4:$CA$106,88,0)</f>
        <v>48.79</v>
      </c>
      <c r="G26" s="6">
        <f>-PMT(E25/12,F25,B26)</f>
        <v>14619711.889454246</v>
      </c>
      <c r="H26" s="6">
        <f>G26-(E25/12*B26)</f>
        <v>10130328.383913163</v>
      </c>
      <c r="I26" s="7">
        <f>C26-H26</f>
        <v>9856822.1860867701</v>
      </c>
      <c r="J26" s="6">
        <f>J25+1</f>
        <v>19</v>
      </c>
      <c r="K26" s="21">
        <f>100*I26/(B26-H26)</f>
        <v>1.6542158683204915</v>
      </c>
      <c r="L26" s="20">
        <f>100*K26/(100+K26*(J26-1))/100</f>
        <v>1.274671222849306E-2</v>
      </c>
    </row>
    <row r="27" spans="1:12" x14ac:dyDescent="0.2">
      <c r="A27" s="8">
        <v>39844</v>
      </c>
      <c r="B27" s="32">
        <f>D26</f>
        <v>586003873.80000007</v>
      </c>
      <c r="C27" s="6">
        <f>B27-D27</f>
        <v>19875256.120000124</v>
      </c>
      <c r="D27" s="18">
        <f>[22]Jan!$B$20</f>
        <v>566128617.67999995</v>
      </c>
      <c r="E27" s="19">
        <f>HLOOKUP($A27,'[20]07B'!$C$4:$CA$97,87,0)</f>
        <v>8.8999999999999996E-2</v>
      </c>
      <c r="F27" s="16">
        <f>HLOOKUP($A27,'[20]07B'!$C$4:$CA$106,88,0)</f>
        <v>47.92</v>
      </c>
      <c r="G27" s="6">
        <f>-PMT(E26/12,F26,B27)</f>
        <v>14355830.52037728</v>
      </c>
      <c r="H27" s="6">
        <f>G27-(E26/12*B27)</f>
        <v>10014518.488642279</v>
      </c>
      <c r="I27" s="7">
        <f>C27-H27</f>
        <v>9860737.6313578449</v>
      </c>
      <c r="J27" s="6">
        <f>J26+1</f>
        <v>20</v>
      </c>
      <c r="K27" s="21">
        <f>100*I27/(B27-H27)</f>
        <v>1.7119652542931993</v>
      </c>
      <c r="L27" s="20">
        <f>100*K27/(100+K27*(J27-1))/100</f>
        <v>1.2917827042095155E-2</v>
      </c>
    </row>
    <row r="28" spans="1:12" x14ac:dyDescent="0.2">
      <c r="A28" s="8">
        <v>39872</v>
      </c>
      <c r="B28" s="32">
        <f t="shared" ref="B28:B36" si="16">D27</f>
        <v>566128617.67999995</v>
      </c>
      <c r="C28" s="6">
        <f t="shared" ref="C28:C37" si="17">B28-D28</f>
        <v>18351700.450000048</v>
      </c>
      <c r="D28" s="18">
        <f>[23]Feb!$B$20</f>
        <v>547776917.2299999</v>
      </c>
      <c r="E28" s="19">
        <f>HLOOKUP($A28,'[20]07B'!$C$4:$CA$97,87,0)</f>
        <v>8.8999999999999996E-2</v>
      </c>
      <c r="F28" s="16">
        <f>HLOOKUP($A28,'[20]07B'!$C$4:$CA$106,88,0)</f>
        <v>47.1</v>
      </c>
      <c r="G28" s="6">
        <f t="shared" ref="G28:G36" si="18">-PMT(E27/12,F27,B28)</f>
        <v>14080825.702313649</v>
      </c>
      <c r="H28" s="6">
        <f t="shared" ref="H28:H36" si="19">G28-(E27/12*B28)</f>
        <v>9882038.4545203149</v>
      </c>
      <c r="I28" s="7">
        <f t="shared" ref="I28:I36" si="20">C28-H28</f>
        <v>8469661.9954797328</v>
      </c>
      <c r="J28" s="6">
        <f t="shared" ref="J28:J36" si="21">J27+1</f>
        <v>21</v>
      </c>
      <c r="K28" s="21">
        <f t="shared" ref="K28:K36" si="22">100*I28/(B28-H28)</f>
        <v>1.5226452281779297</v>
      </c>
      <c r="L28" s="20">
        <f t="shared" ref="L28:L36" si="23">100*K28/(100+K28*(J28-1))/100</f>
        <v>1.1671991768002942E-2</v>
      </c>
    </row>
    <row r="29" spans="1:12" x14ac:dyDescent="0.2">
      <c r="A29" s="8">
        <v>39903</v>
      </c>
      <c r="B29" s="32">
        <f t="shared" si="16"/>
        <v>547776917.2299999</v>
      </c>
      <c r="C29" s="6">
        <f t="shared" si="17"/>
        <v>21298402.929999888</v>
      </c>
      <c r="D29" s="18">
        <f>[23]Mar!$B$20</f>
        <v>526478514.30000001</v>
      </c>
      <c r="E29" s="19">
        <f>HLOOKUP($A29,'[20]07B'!$C$4:$CA$97,87,0)</f>
        <v>8.9099999999999999E-2</v>
      </c>
      <c r="F29" s="16">
        <f>HLOOKUP($A29,'[20]07B'!$C$4:$CA$106,88,0)</f>
        <v>46.19</v>
      </c>
      <c r="G29" s="6">
        <f t="shared" si="18"/>
        <v>13822090.345841844</v>
      </c>
      <c r="H29" s="6">
        <f t="shared" si="19"/>
        <v>9759411.5430526771</v>
      </c>
      <c r="I29" s="7">
        <f t="shared" si="20"/>
        <v>11538991.386947211</v>
      </c>
      <c r="J29" s="6">
        <f t="shared" si="21"/>
        <v>22</v>
      </c>
      <c r="K29" s="21">
        <f t="shared" si="22"/>
        <v>2.144724152091313</v>
      </c>
      <c r="L29" s="20">
        <f t="shared" si="23"/>
        <v>1.4787202671508088E-2</v>
      </c>
    </row>
    <row r="30" spans="1:12" x14ac:dyDescent="0.2">
      <c r="A30" s="8">
        <v>39933</v>
      </c>
      <c r="B30" s="32">
        <f t="shared" si="16"/>
        <v>526478514.30000001</v>
      </c>
      <c r="C30" s="6">
        <f t="shared" si="17"/>
        <v>19151937.540000021</v>
      </c>
      <c r="D30" s="18">
        <f>[23]Apr!$B$20</f>
        <v>507326576.75999999</v>
      </c>
      <c r="E30" s="19">
        <f>HLOOKUP($A30,'[20]07B'!$C$4:$CA$97,87,0)</f>
        <v>8.9200000000000002E-2</v>
      </c>
      <c r="F30" s="16">
        <f>HLOOKUP($A30,'[20]07B'!$C$4:$CA$106,88,0)</f>
        <v>45.33</v>
      </c>
      <c r="G30" s="6">
        <f t="shared" si="18"/>
        <v>13506014.422133822</v>
      </c>
      <c r="H30" s="6">
        <f t="shared" si="19"/>
        <v>9596911.4534563217</v>
      </c>
      <c r="I30" s="7">
        <f t="shared" si="20"/>
        <v>9555026.0865436997</v>
      </c>
      <c r="J30" s="6">
        <f t="shared" si="21"/>
        <v>23</v>
      </c>
      <c r="K30" s="21">
        <f t="shared" si="22"/>
        <v>1.8485908637341226</v>
      </c>
      <c r="L30" s="20">
        <f t="shared" si="23"/>
        <v>1.3141423318906671E-2</v>
      </c>
    </row>
    <row r="31" spans="1:12" x14ac:dyDescent="0.2">
      <c r="A31" s="8">
        <v>39964</v>
      </c>
      <c r="B31" s="32">
        <f t="shared" si="16"/>
        <v>507326576.75999999</v>
      </c>
      <c r="C31" s="6">
        <f t="shared" si="17"/>
        <v>16464857.599999964</v>
      </c>
      <c r="D31" s="18">
        <f>[23]May!$B$20</f>
        <v>490861719.16000003</v>
      </c>
      <c r="E31" s="19">
        <f>HLOOKUP($A31,'[20]07B'!$C$4:$CA$97,87,0)</f>
        <v>8.9200000000000002E-2</v>
      </c>
      <c r="F31" s="16">
        <f>HLOOKUP($A31,'[20]07B'!$C$4:$CA$106,88,0)</f>
        <v>44.5</v>
      </c>
      <c r="G31" s="6">
        <f t="shared" si="18"/>
        <v>13224260.9785376</v>
      </c>
      <c r="H31" s="6">
        <f t="shared" si="19"/>
        <v>9453133.4246216007</v>
      </c>
      <c r="I31" s="7">
        <f t="shared" si="20"/>
        <v>7011724.1753783636</v>
      </c>
      <c r="J31" s="6">
        <f t="shared" si="21"/>
        <v>24</v>
      </c>
      <c r="K31" s="21">
        <f t="shared" si="22"/>
        <v>1.4083346419132288</v>
      </c>
      <c r="L31" s="20">
        <f t="shared" si="23"/>
        <v>1.0637635715355063E-2</v>
      </c>
    </row>
    <row r="32" spans="1:12" x14ac:dyDescent="0.2">
      <c r="A32" s="8">
        <v>39994</v>
      </c>
      <c r="B32" s="32">
        <f t="shared" si="16"/>
        <v>490861719.16000003</v>
      </c>
      <c r="C32" s="6">
        <f t="shared" si="17"/>
        <v>19820737.280000031</v>
      </c>
      <c r="D32" s="18">
        <f>[23]Jun!$B$20</f>
        <v>471040981.88</v>
      </c>
      <c r="E32" s="19">
        <f>HLOOKUP($A32,'[20]07B'!$C$4:$CA$97,87,0)</f>
        <v>8.9300000000000004E-2</v>
      </c>
      <c r="F32" s="16">
        <f>HLOOKUP($A32,'[20]07B'!$C$4:$CA$106,88,0)</f>
        <v>43.59</v>
      </c>
      <c r="G32" s="6">
        <f t="shared" si="18"/>
        <v>12995941.883209545</v>
      </c>
      <c r="H32" s="6">
        <f t="shared" si="19"/>
        <v>9347203.1041202117</v>
      </c>
      <c r="I32" s="7">
        <f t="shared" si="20"/>
        <v>10473534.175879819</v>
      </c>
      <c r="J32" s="6">
        <f t="shared" si="21"/>
        <v>25</v>
      </c>
      <c r="K32" s="21">
        <f t="shared" si="22"/>
        <v>2.1751232468896875</v>
      </c>
      <c r="L32" s="20">
        <f t="shared" si="23"/>
        <v>1.4290939391312422E-2</v>
      </c>
    </row>
    <row r="33" spans="1:12" x14ac:dyDescent="0.2">
      <c r="A33" s="8">
        <v>40025</v>
      </c>
      <c r="B33" s="32">
        <f t="shared" si="16"/>
        <v>471040981.88</v>
      </c>
      <c r="C33" s="6">
        <f t="shared" si="17"/>
        <v>18004246.689999998</v>
      </c>
      <c r="D33" s="18">
        <f>[23]Jul!$B$20</f>
        <v>453036735.19</v>
      </c>
      <c r="E33" s="19">
        <f>HLOOKUP($A33,'[20]07B'!$C$4:$CA$97,87,0)</f>
        <v>8.9399999999999993E-2</v>
      </c>
      <c r="F33" s="16">
        <f>HLOOKUP($A33,'[20]07B'!$C$4:$CA$106,88,0)</f>
        <v>42.68</v>
      </c>
      <c r="G33" s="6">
        <f t="shared" si="18"/>
        <v>12693234.796326449</v>
      </c>
      <c r="H33" s="6">
        <f t="shared" si="19"/>
        <v>9187904.822836116</v>
      </c>
      <c r="I33" s="7">
        <f t="shared" si="20"/>
        <v>8816341.8671638817</v>
      </c>
      <c r="J33" s="6">
        <f t="shared" si="21"/>
        <v>26</v>
      </c>
      <c r="K33" s="21">
        <f t="shared" si="22"/>
        <v>1.9089061662942384</v>
      </c>
      <c r="L33" s="20">
        <f t="shared" si="23"/>
        <v>1.2922230359203053E-2</v>
      </c>
    </row>
    <row r="34" spans="1:12" x14ac:dyDescent="0.2">
      <c r="A34" s="8">
        <v>40056</v>
      </c>
      <c r="B34" s="32">
        <f t="shared" si="16"/>
        <v>453036735.19</v>
      </c>
      <c r="C34" s="6">
        <f t="shared" si="17"/>
        <v>16992262.300000012</v>
      </c>
      <c r="D34" s="18">
        <f>[23]Aug!$B$20</f>
        <v>436044472.88999999</v>
      </c>
      <c r="E34" s="19">
        <f>HLOOKUP($A34,'[20]07B'!$C$4:$CA$97,87,0)</f>
        <v>8.9499999999999996E-2</v>
      </c>
      <c r="F34" s="16">
        <f>HLOOKUP($A34,'[20]07B'!$C$4:$CA$106,88,0)</f>
        <v>41.82</v>
      </c>
      <c r="G34" s="6">
        <f t="shared" si="18"/>
        <v>12430735.235330114</v>
      </c>
      <c r="H34" s="6">
        <f t="shared" si="19"/>
        <v>9055611.5581646152</v>
      </c>
      <c r="I34" s="7">
        <f t="shared" si="20"/>
        <v>7936650.7418353967</v>
      </c>
      <c r="J34" s="6">
        <f t="shared" si="21"/>
        <v>27</v>
      </c>
      <c r="K34" s="21">
        <f t="shared" si="22"/>
        <v>1.7876099499258764</v>
      </c>
      <c r="L34" s="20">
        <f t="shared" si="23"/>
        <v>1.2203960146704385E-2</v>
      </c>
    </row>
    <row r="35" spans="1:12" x14ac:dyDescent="0.2">
      <c r="A35" s="8">
        <v>40086</v>
      </c>
      <c r="B35" s="32">
        <f t="shared" si="16"/>
        <v>436044472.88999999</v>
      </c>
      <c r="C35" s="6">
        <f t="shared" si="17"/>
        <v>16368540.129999995</v>
      </c>
      <c r="D35" s="18">
        <f>[23]Sep!$B$20</f>
        <v>419675932.75999999</v>
      </c>
      <c r="E35" s="19">
        <f>HLOOKUP($A35,'[20]07B'!$C$4:$CA$97,87,0)</f>
        <v>8.9599999999999999E-2</v>
      </c>
      <c r="F35" s="16">
        <f>HLOOKUP($A35,'[20]07B'!$C$4:$CA$106,88,0)</f>
        <v>40.96</v>
      </c>
      <c r="G35" s="6">
        <f t="shared" si="18"/>
        <v>12175696.673070433</v>
      </c>
      <c r="H35" s="6">
        <f t="shared" si="19"/>
        <v>8923531.6460991837</v>
      </c>
      <c r="I35" s="7">
        <f t="shared" si="20"/>
        <v>7445008.4839008115</v>
      </c>
      <c r="J35" s="6">
        <f t="shared" si="21"/>
        <v>28</v>
      </c>
      <c r="K35" s="21">
        <f t="shared" si="22"/>
        <v>1.743068008376919</v>
      </c>
      <c r="L35" s="20">
        <f t="shared" si="23"/>
        <v>1.1852539044576494E-2</v>
      </c>
    </row>
    <row r="36" spans="1:12" x14ac:dyDescent="0.2">
      <c r="A36" s="8">
        <v>40117</v>
      </c>
      <c r="B36" s="32">
        <f t="shared" si="16"/>
        <v>419675932.75999999</v>
      </c>
      <c r="C36" s="6">
        <f t="shared" si="17"/>
        <v>16474145.149999976</v>
      </c>
      <c r="D36" s="18">
        <f>[23]Oct!$B$20</f>
        <v>403201787.61000001</v>
      </c>
      <c r="E36" s="19">
        <f>HLOOKUP($A36,'[20]07B'!$C$4:$CA$97,87,0)</f>
        <v>8.9599999999999999E-2</v>
      </c>
      <c r="F36" s="16">
        <f>HLOOKUP($A36,'[20]07B'!$C$4:$CA$106,88,0)</f>
        <v>40.07</v>
      </c>
      <c r="G36" s="6">
        <f t="shared" si="18"/>
        <v>11930432.486662792</v>
      </c>
      <c r="H36" s="6">
        <f t="shared" si="19"/>
        <v>8796852.1887214594</v>
      </c>
      <c r="I36" s="7">
        <f t="shared" si="20"/>
        <v>7677292.9612785168</v>
      </c>
      <c r="J36" s="6">
        <f t="shared" si="21"/>
        <v>29</v>
      </c>
      <c r="K36" s="21">
        <f t="shared" si="22"/>
        <v>1.8685042204154454</v>
      </c>
      <c r="L36" s="20">
        <f t="shared" si="23"/>
        <v>1.2267117286139327E-2</v>
      </c>
    </row>
    <row r="37" spans="1:12" x14ac:dyDescent="0.2">
      <c r="A37" s="8">
        <v>40147</v>
      </c>
      <c r="B37" s="32">
        <f>D36</f>
        <v>403201787.61000001</v>
      </c>
      <c r="C37" s="6">
        <f t="shared" si="17"/>
        <v>16277604.399999976</v>
      </c>
      <c r="D37" s="18">
        <f>[23]Nov!$B$20</f>
        <v>386924183.21000004</v>
      </c>
      <c r="E37" s="19">
        <f>HLOOKUP($A37,'[20]07B'!$C$4:$CA$97,87,0)</f>
        <v>8.9700000000000002E-2</v>
      </c>
      <c r="F37" s="16">
        <f>HLOOKUP($A37,'[20]07B'!$C$4:$CA$106,88,0)</f>
        <v>39.200000000000003</v>
      </c>
      <c r="G37" s="6">
        <f>-PMT(E36/12,F36,B37)</f>
        <v>11679913.557666877</v>
      </c>
      <c r="H37" s="6">
        <f>G37-(E36/12*B37)</f>
        <v>8669340.2101788782</v>
      </c>
      <c r="I37" s="7">
        <f>C37-H37</f>
        <v>7608264.189821098</v>
      </c>
      <c r="J37" s="6">
        <f>J36+1</f>
        <v>30</v>
      </c>
      <c r="K37" s="21">
        <f>100*I37/(B37-H37)</f>
        <v>1.9284254666412379</v>
      </c>
      <c r="L37" s="20">
        <f>100*K37/(100+K37*(J37-1))/100</f>
        <v>1.2367700160152366E-2</v>
      </c>
    </row>
    <row r="38" spans="1:12" x14ac:dyDescent="0.2">
      <c r="A38" s="8">
        <v>40178</v>
      </c>
      <c r="B38" s="32">
        <f t="shared" ref="B38:B43" si="24">D37</f>
        <v>386924183.21000004</v>
      </c>
      <c r="C38" s="6">
        <f t="shared" ref="C38:C43" si="25">B38-D38</f>
        <v>16722598.470000029</v>
      </c>
      <c r="D38" s="18">
        <f>[23]Dec!$B$20</f>
        <v>370201584.74000001</v>
      </c>
      <c r="E38" s="19">
        <f>HLOOKUP($A38,'[20]07B'!$C$4:$CA$97,87,0)</f>
        <v>8.9800000000000005E-2</v>
      </c>
      <c r="F38" s="16">
        <f>HLOOKUP($A38,'[20]07B'!$C$4:$CA$106,88,0)</f>
        <v>38.33</v>
      </c>
      <c r="G38" s="6">
        <f t="shared" ref="G38:G43" si="26">-PMT(E37/12,F37,B38)</f>
        <v>11423751.011437498</v>
      </c>
      <c r="H38" s="6">
        <f t="shared" ref="H38:H43" si="27">G38-(E37/12*B38)</f>
        <v>8531492.7419427484</v>
      </c>
      <c r="I38" s="7">
        <f t="shared" ref="I38:I43" si="28">C38-H38</f>
        <v>8191105.7280572802</v>
      </c>
      <c r="J38" s="6">
        <f t="shared" ref="J38:J43" si="29">J37+1</f>
        <v>31</v>
      </c>
      <c r="K38" s="21">
        <f t="shared" ref="K38:K43" si="30">100*I38/(B38-H38)</f>
        <v>2.1647103483751748</v>
      </c>
      <c r="L38" s="20">
        <f t="shared" ref="L38:L43" si="31">100*K38/(100+K38*(J38-1))/100</f>
        <v>1.3124124832359127E-2</v>
      </c>
    </row>
    <row r="39" spans="1:12" x14ac:dyDescent="0.2">
      <c r="A39" s="8">
        <v>40209</v>
      </c>
      <c r="B39" s="32">
        <f t="shared" si="24"/>
        <v>370201584.74000001</v>
      </c>
      <c r="C39" s="6">
        <f t="shared" si="25"/>
        <v>15493537.450000048</v>
      </c>
      <c r="D39" s="18">
        <f>[24]Jan!$B$20</f>
        <v>354708047.28999996</v>
      </c>
      <c r="E39" s="19">
        <f>HLOOKUP($A39,'[20]07B'!$C$4:$CA$97,87,0)</f>
        <v>8.9899999999999994E-2</v>
      </c>
      <c r="F39" s="16">
        <f>HLOOKUP($A39,'[20]07B'!$C$4:$CA$106,88,0)</f>
        <v>37.51</v>
      </c>
      <c r="G39" s="6">
        <f t="shared" si="26"/>
        <v>11145419.91563078</v>
      </c>
      <c r="H39" s="6">
        <f t="shared" si="27"/>
        <v>8375078.0564931128</v>
      </c>
      <c r="I39" s="7">
        <f t="shared" si="28"/>
        <v>7118459.3935069349</v>
      </c>
      <c r="J39" s="6">
        <f t="shared" si="29"/>
        <v>32</v>
      </c>
      <c r="K39" s="21">
        <f t="shared" si="30"/>
        <v>1.9673681341797102</v>
      </c>
      <c r="L39" s="20">
        <f t="shared" si="31"/>
        <v>1.222055741645345E-2</v>
      </c>
    </row>
    <row r="40" spans="1:12" x14ac:dyDescent="0.2">
      <c r="A40" s="8">
        <v>40237</v>
      </c>
      <c r="B40" s="32">
        <f t="shared" si="24"/>
        <v>354708047.28999996</v>
      </c>
      <c r="C40" s="6">
        <f t="shared" si="25"/>
        <v>14497664.189999998</v>
      </c>
      <c r="D40" s="18">
        <f>[24]Feb!$B$20</f>
        <v>340210383.09999996</v>
      </c>
      <c r="E40" s="19">
        <f>HLOOKUP($A40,'[20]07B'!$C$4:$CA$97,87,0)</f>
        <v>0.09</v>
      </c>
      <c r="F40" s="16">
        <f>HLOOKUP($A40,'[20]07B'!$C$4:$CA$106,88,0)</f>
        <v>36.67</v>
      </c>
      <c r="G40" s="6">
        <f t="shared" si="26"/>
        <v>10882331.028108126</v>
      </c>
      <c r="H40" s="6">
        <f t="shared" si="27"/>
        <v>8224976.573827209</v>
      </c>
      <c r="I40" s="7">
        <f t="shared" si="28"/>
        <v>6272687.6161727887</v>
      </c>
      <c r="J40" s="6">
        <f t="shared" si="29"/>
        <v>33</v>
      </c>
      <c r="K40" s="21">
        <f t="shared" si="30"/>
        <v>1.8103879081905165</v>
      </c>
      <c r="L40" s="20">
        <f t="shared" si="31"/>
        <v>1.1463054816231423E-2</v>
      </c>
    </row>
    <row r="41" spans="1:12" x14ac:dyDescent="0.2">
      <c r="A41" s="8">
        <v>40268</v>
      </c>
      <c r="B41" s="32">
        <f t="shared" si="24"/>
        <v>340210383.09999996</v>
      </c>
      <c r="C41" s="6">
        <f t="shared" si="25"/>
        <v>18422181.789999962</v>
      </c>
      <c r="D41" s="18">
        <f>[24]Mar!$B$20</f>
        <v>321788201.31</v>
      </c>
      <c r="E41" s="19">
        <f>HLOOKUP($A41,'[20]07B'!$C$4:$CA$97,87,0)</f>
        <v>9.01E-2</v>
      </c>
      <c r="F41" s="16">
        <f>HLOOKUP($A41,'[20]07B'!$C$4:$CA$106,88,0)</f>
        <v>35.729999999999997</v>
      </c>
      <c r="G41" s="6">
        <f t="shared" si="26"/>
        <v>10646346.265006831</v>
      </c>
      <c r="H41" s="6">
        <f t="shared" si="27"/>
        <v>8094768.3917568307</v>
      </c>
      <c r="I41" s="7">
        <f t="shared" si="28"/>
        <v>10327413.398243131</v>
      </c>
      <c r="J41" s="6">
        <f t="shared" si="29"/>
        <v>34</v>
      </c>
      <c r="K41" s="21">
        <f t="shared" si="30"/>
        <v>3.1095838138521601</v>
      </c>
      <c r="L41" s="20">
        <f t="shared" si="31"/>
        <v>1.5347157843906483E-2</v>
      </c>
    </row>
    <row r="42" spans="1:12" x14ac:dyDescent="0.2">
      <c r="A42" s="8">
        <v>40298</v>
      </c>
      <c r="B42" s="32">
        <f t="shared" si="24"/>
        <v>321788201.31</v>
      </c>
      <c r="C42" s="6">
        <f t="shared" si="25"/>
        <v>16148647.280000031</v>
      </c>
      <c r="D42" s="18">
        <f>[24]Apr!$B$20</f>
        <v>305639554.02999997</v>
      </c>
      <c r="E42" s="19">
        <f>HLOOKUP($A42,'[20]07B'!$C$4:$CA$97,87,0)</f>
        <v>9.0200000000000002E-2</v>
      </c>
      <c r="F42" s="16">
        <f>HLOOKUP($A42,'[20]07B'!$C$4:$CA$106,88,0)</f>
        <v>34.89</v>
      </c>
      <c r="G42" s="6">
        <f t="shared" si="26"/>
        <v>10301670.363424201</v>
      </c>
      <c r="H42" s="6">
        <f t="shared" si="27"/>
        <v>7885577.2852549506</v>
      </c>
      <c r="I42" s="7">
        <f t="shared" si="28"/>
        <v>8263069.9947450804</v>
      </c>
      <c r="J42" s="6">
        <f t="shared" si="29"/>
        <v>35</v>
      </c>
      <c r="K42" s="21">
        <f t="shared" si="30"/>
        <v>2.6323672891927465</v>
      </c>
      <c r="L42" s="20">
        <f t="shared" si="31"/>
        <v>1.3891084499575334E-2</v>
      </c>
    </row>
    <row r="43" spans="1:12" x14ac:dyDescent="0.2">
      <c r="A43" s="8">
        <v>40329</v>
      </c>
      <c r="B43" s="32">
        <f t="shared" si="24"/>
        <v>305639554.02999997</v>
      </c>
      <c r="C43" s="6">
        <f t="shared" si="25"/>
        <v>14399384.889999986</v>
      </c>
      <c r="D43" s="18">
        <f>[24]May!$B$20</f>
        <v>291240169.13999999</v>
      </c>
      <c r="E43" s="19">
        <f>HLOOKUP($A43,'[20]07B'!$C$4:$CA$97,87,0)</f>
        <v>9.0399999999999994E-2</v>
      </c>
      <c r="F43" s="16">
        <f>HLOOKUP($A43,'[20]07B'!$C$4:$CA$106,88,0)</f>
        <v>34.06</v>
      </c>
      <c r="G43" s="6">
        <f t="shared" si="26"/>
        <v>9991632.193860814</v>
      </c>
      <c r="H43" s="6">
        <f t="shared" si="27"/>
        <v>7694241.5460686479</v>
      </c>
      <c r="I43" s="7">
        <f t="shared" si="28"/>
        <v>6705143.3439313378</v>
      </c>
      <c r="J43" s="6">
        <f t="shared" si="29"/>
        <v>36</v>
      </c>
      <c r="K43" s="21">
        <f t="shared" si="30"/>
        <v>2.2504610957062656</v>
      </c>
      <c r="L43" s="20">
        <f t="shared" si="31"/>
        <v>1.2588855565608849E-2</v>
      </c>
    </row>
    <row r="44" spans="1:12" x14ac:dyDescent="0.2">
      <c r="A44" s="8">
        <v>40359</v>
      </c>
      <c r="B44" s="32">
        <f t="shared" ref="B44:B50" si="32">D43</f>
        <v>291240169.13999999</v>
      </c>
      <c r="C44" s="6">
        <f t="shared" ref="C44:C55" si="33">B44-D44</f>
        <v>15629616.779999971</v>
      </c>
      <c r="D44" s="18">
        <f>[24]Jun!$B$20</f>
        <v>275610552.36000001</v>
      </c>
      <c r="E44" s="19">
        <f>HLOOKUP($A44,'[20]07B'!$C$4:$CA$97,87,0)</f>
        <v>9.0399999999999994E-2</v>
      </c>
      <c r="F44" s="16">
        <f>HLOOKUP($A44,'[20]07B'!$C$4:$CA$106,88,0)</f>
        <v>33.17</v>
      </c>
      <c r="G44" s="6">
        <f t="shared" ref="G44:G50" si="34">-PMT(E43/12,F43,B44)</f>
        <v>9726655.9477005359</v>
      </c>
      <c r="H44" s="6">
        <f t="shared" ref="H44:H50" si="35">G44-(E43/12*B44)</f>
        <v>7532646.6735125361</v>
      </c>
      <c r="I44" s="7">
        <f t="shared" ref="I44:I50" si="36">C44-H44</f>
        <v>8096970.1064874353</v>
      </c>
      <c r="J44" s="6">
        <f t="shared" ref="J44:J50" si="37">J43+1</f>
        <v>37</v>
      </c>
      <c r="K44" s="21">
        <f t="shared" ref="K44:K50" si="38">100*I44/(B44-H44)</f>
        <v>2.8539849899270391</v>
      </c>
      <c r="L44" s="20">
        <f t="shared" ref="L44:L50" si="39">100*K44/(100+K44*(J44-1))/100</f>
        <v>1.407682889022251E-2</v>
      </c>
    </row>
    <row r="45" spans="1:12" x14ac:dyDescent="0.2">
      <c r="A45" s="8">
        <v>40390</v>
      </c>
      <c r="B45" s="32">
        <f t="shared" si="32"/>
        <v>275610552.36000001</v>
      </c>
      <c r="C45" s="6">
        <f t="shared" si="33"/>
        <v>13858451.069999993</v>
      </c>
      <c r="D45" s="18">
        <f>[24]Jul!$B$20</f>
        <v>261752101.29000002</v>
      </c>
      <c r="E45" s="19">
        <f>HLOOKUP($A45,'[20]07B'!$C$4:$CA$97,87,0)</f>
        <v>9.0700000000000003E-2</v>
      </c>
      <c r="F45" s="16">
        <f>HLOOKUP($A45,'[20]07B'!$C$4:$CA$106,88,0)</f>
        <v>32.31</v>
      </c>
      <c r="G45" s="6">
        <f t="shared" si="34"/>
        <v>9421450.5392760597</v>
      </c>
      <c r="H45" s="6">
        <f t="shared" si="35"/>
        <v>7345184.3781640595</v>
      </c>
      <c r="I45" s="7">
        <f t="shared" si="36"/>
        <v>6513266.6918359334</v>
      </c>
      <c r="J45" s="6">
        <f t="shared" si="37"/>
        <v>38</v>
      </c>
      <c r="K45" s="21">
        <f t="shared" si="38"/>
        <v>2.4279193176649407</v>
      </c>
      <c r="L45" s="20">
        <f t="shared" si="39"/>
        <v>1.2789763260180546E-2</v>
      </c>
    </row>
    <row r="46" spans="1:12" x14ac:dyDescent="0.2">
      <c r="A46" s="8">
        <v>40421</v>
      </c>
      <c r="B46" s="32">
        <f t="shared" si="32"/>
        <v>261752101.29000002</v>
      </c>
      <c r="C46" s="6">
        <f t="shared" si="33"/>
        <v>13712679.400000036</v>
      </c>
      <c r="D46" s="18">
        <f>[24]Aug!$B$20</f>
        <v>248039421.88999999</v>
      </c>
      <c r="E46" s="19">
        <f>HLOOKUP($A46,'[20]07B'!$C$4:$CA$97,87,0)</f>
        <v>9.0800000000000006E-2</v>
      </c>
      <c r="F46" s="16">
        <f>HLOOKUP($A46,'[20]07B'!$C$4:$CA$106,88,0)</f>
        <v>31.44</v>
      </c>
      <c r="G46" s="6">
        <f t="shared" si="34"/>
        <v>9161125.8767970856</v>
      </c>
      <c r="H46" s="6">
        <f t="shared" si="35"/>
        <v>7182716.2445468353</v>
      </c>
      <c r="I46" s="7">
        <f t="shared" si="36"/>
        <v>6529963.1554532005</v>
      </c>
      <c r="J46" s="6">
        <f t="shared" si="37"/>
        <v>39</v>
      </c>
      <c r="K46" s="21">
        <f t="shared" si="38"/>
        <v>2.5651015161494302</v>
      </c>
      <c r="L46" s="20">
        <f t="shared" si="39"/>
        <v>1.2989575162741716E-2</v>
      </c>
    </row>
    <row r="47" spans="1:12" x14ac:dyDescent="0.2">
      <c r="A47" s="8">
        <v>40451</v>
      </c>
      <c r="B47" s="32">
        <f t="shared" si="32"/>
        <v>248039421.88999999</v>
      </c>
      <c r="C47" s="6">
        <f t="shared" si="33"/>
        <v>12716962.789999992</v>
      </c>
      <c r="D47" s="18">
        <f>[24]Sep!$B$20</f>
        <v>235322459.09999999</v>
      </c>
      <c r="E47" s="19">
        <f>HLOOKUP($A47,'[20]07B'!$C$4:$CA$97,87,0)</f>
        <v>9.0999999999999998E-2</v>
      </c>
      <c r="F47" s="16">
        <f>HLOOKUP($A47,'[20]07B'!$C$4:$CA$106,88,0)</f>
        <v>30.6</v>
      </c>
      <c r="G47" s="6">
        <f t="shared" si="34"/>
        <v>8894553.5780087765</v>
      </c>
      <c r="H47" s="6">
        <f t="shared" si="35"/>
        <v>7017721.9523744434</v>
      </c>
      <c r="I47" s="7">
        <f t="shared" si="36"/>
        <v>5699240.8376255482</v>
      </c>
      <c r="J47" s="6">
        <f t="shared" si="37"/>
        <v>40</v>
      </c>
      <c r="K47" s="21">
        <f t="shared" si="38"/>
        <v>2.3646173100183372</v>
      </c>
      <c r="L47" s="20">
        <f t="shared" si="39"/>
        <v>1.2301614744986413E-2</v>
      </c>
    </row>
    <row r="48" spans="1:12" x14ac:dyDescent="0.2">
      <c r="A48" s="8">
        <v>40482</v>
      </c>
      <c r="B48" s="32">
        <f t="shared" si="32"/>
        <v>235322459.09999999</v>
      </c>
      <c r="C48" s="6">
        <f t="shared" si="33"/>
        <v>11905773.079999983</v>
      </c>
      <c r="D48" s="18">
        <f>[24]Oct!$B$20</f>
        <v>223416686.02000001</v>
      </c>
      <c r="E48" s="19">
        <f>HLOOKUP($A48,'[20]07B'!$C$4:$CA$97,87,0)</f>
        <v>9.1300000000000006E-2</v>
      </c>
      <c r="F48" s="16">
        <f>HLOOKUP($A48,'[20]07B'!$C$4:$CA$106,88,0)</f>
        <v>29.78</v>
      </c>
      <c r="G48" s="6">
        <f t="shared" si="34"/>
        <v>8646010.5703951884</v>
      </c>
      <c r="H48" s="6">
        <f t="shared" si="35"/>
        <v>6861481.9222201882</v>
      </c>
      <c r="I48" s="7">
        <f t="shared" si="36"/>
        <v>5044291.1577797951</v>
      </c>
      <c r="J48" s="6">
        <f t="shared" si="37"/>
        <v>41</v>
      </c>
      <c r="K48" s="21">
        <f t="shared" si="38"/>
        <v>2.2079443150829721</v>
      </c>
      <c r="L48" s="20">
        <f t="shared" si="39"/>
        <v>1.1724566856118708E-2</v>
      </c>
    </row>
    <row r="49" spans="1:12" x14ac:dyDescent="0.2">
      <c r="A49" s="8">
        <v>40512</v>
      </c>
      <c r="B49" s="32">
        <f t="shared" si="32"/>
        <v>223416686.02000001</v>
      </c>
      <c r="C49" s="6">
        <f t="shared" si="33"/>
        <v>11857558.340000004</v>
      </c>
      <c r="D49" s="18">
        <f>[24]Nov!$B$20</f>
        <v>211559127.68000001</v>
      </c>
      <c r="E49" s="19">
        <f>HLOOKUP($A49,'[20]07B'!$C$4:$CA$97,87,0)</f>
        <v>9.1399999999999995E-2</v>
      </c>
      <c r="F49" s="16">
        <f>HLOOKUP($A49,'[20]07B'!$C$4:$CA$106,88,0)</f>
        <v>28.93</v>
      </c>
      <c r="G49" s="6">
        <f t="shared" si="34"/>
        <v>8412603.7719711885</v>
      </c>
      <c r="H49" s="6">
        <f t="shared" si="35"/>
        <v>6712775.1525023552</v>
      </c>
      <c r="I49" s="7">
        <f t="shared" si="36"/>
        <v>5144783.1874976484</v>
      </c>
      <c r="J49" s="6">
        <f t="shared" si="37"/>
        <v>42</v>
      </c>
      <c r="K49" s="21">
        <f t="shared" si="38"/>
        <v>2.3741072170328281</v>
      </c>
      <c r="L49" s="20">
        <f t="shared" si="39"/>
        <v>1.2030640090212305E-2</v>
      </c>
    </row>
    <row r="50" spans="1:12" x14ac:dyDescent="0.2">
      <c r="A50" s="8">
        <v>40543</v>
      </c>
      <c r="B50" s="32">
        <f t="shared" si="32"/>
        <v>211559127.68000001</v>
      </c>
      <c r="C50" s="6">
        <f t="shared" si="33"/>
        <v>11613980.229999989</v>
      </c>
      <c r="D50" s="18">
        <f>[24]Dec!$B$20</f>
        <v>199945147.45000002</v>
      </c>
      <c r="E50" s="19">
        <f>HLOOKUP($A50,'[20]07B'!$C$4:$CA$97,87,0)</f>
        <v>9.1700000000000004E-2</v>
      </c>
      <c r="F50" s="16">
        <f>HLOOKUP($A50,'[20]07B'!$C$4:$CA$106,88,0)</f>
        <v>28.09</v>
      </c>
      <c r="G50" s="6">
        <f t="shared" si="34"/>
        <v>8175749.0612642188</v>
      </c>
      <c r="H50" s="6">
        <f t="shared" si="35"/>
        <v>6564373.7054348849</v>
      </c>
      <c r="I50" s="7">
        <f t="shared" si="36"/>
        <v>5049606.5245651044</v>
      </c>
      <c r="J50" s="6">
        <f t="shared" si="37"/>
        <v>43</v>
      </c>
      <c r="K50" s="21">
        <f t="shared" si="38"/>
        <v>2.4632857312980985</v>
      </c>
      <c r="L50" s="20">
        <f t="shared" si="39"/>
        <v>1.2107096907702493E-2</v>
      </c>
    </row>
    <row r="51" spans="1:12" x14ac:dyDescent="0.2">
      <c r="A51" s="8">
        <v>40574</v>
      </c>
      <c r="B51" s="32">
        <f t="shared" ref="B51:B56" si="40">D50</f>
        <v>199945147.45000002</v>
      </c>
      <c r="C51" s="6">
        <f t="shared" si="33"/>
        <v>11567953.969999999</v>
      </c>
      <c r="D51" s="18">
        <f>[25]Jan!$B$20</f>
        <v>188377193.48000002</v>
      </c>
      <c r="E51" s="19">
        <f>HLOOKUP($A51,'[20]07B'!$C$4:$CA$97,87,0)</f>
        <v>9.1899999999999996E-2</v>
      </c>
      <c r="F51" s="16">
        <f>HLOOKUP($A51,'[20]07B'!$C$4:$CA$106,88,0)</f>
        <v>27.27</v>
      </c>
      <c r="G51" s="6">
        <f t="shared" ref="G51:G56" si="41">-PMT(E50/12,F50,B51)</f>
        <v>7936344.6190165188</v>
      </c>
      <c r="H51" s="6">
        <f t="shared" ref="H51:H56" si="42">G51-(E50/12*B51)</f>
        <v>6408430.450586102</v>
      </c>
      <c r="I51" s="7">
        <f t="shared" ref="I51:I56" si="43">C51-H51</f>
        <v>5159523.5194138968</v>
      </c>
      <c r="J51" s="6">
        <f t="shared" ref="J51:J56" si="44">J50+1</f>
        <v>44</v>
      </c>
      <c r="K51" s="21">
        <f t="shared" ref="K51:K56" si="45">100*I51/(B51-H51)</f>
        <v>2.6659145610233335</v>
      </c>
      <c r="L51" s="20">
        <f t="shared" ref="L51:L56" si="46">100*K51/(100+K51*(J51-1))/100</f>
        <v>1.2420727891787083E-2</v>
      </c>
    </row>
    <row r="52" spans="1:12" x14ac:dyDescent="0.2">
      <c r="A52" s="8">
        <v>40602</v>
      </c>
      <c r="B52" s="32">
        <f t="shared" si="40"/>
        <v>188377193.48000002</v>
      </c>
      <c r="C52" s="6">
        <f t="shared" si="33"/>
        <v>10894557.070000052</v>
      </c>
      <c r="D52" s="18">
        <f>[25]Feb!$B$20</f>
        <v>177482636.40999997</v>
      </c>
      <c r="E52" s="19">
        <f>HLOOKUP($A52,'[20]07B'!$C$4:$CA$97,87,0)</f>
        <v>9.2100000000000015E-2</v>
      </c>
      <c r="F52" s="16">
        <f>HLOOKUP($A52,'[20]07B'!$C$4:$CA$106,88,0)</f>
        <v>26.47</v>
      </c>
      <c r="G52" s="6">
        <f t="shared" si="41"/>
        <v>7680593.5747995945</v>
      </c>
      <c r="H52" s="6">
        <f t="shared" si="42"/>
        <v>6237938.2347319275</v>
      </c>
      <c r="I52" s="7">
        <f t="shared" si="43"/>
        <v>4656618.8352681249</v>
      </c>
      <c r="J52" s="6">
        <f t="shared" si="44"/>
        <v>45</v>
      </c>
      <c r="K52" s="21">
        <f t="shared" si="45"/>
        <v>2.5566256044022677</v>
      </c>
      <c r="L52" s="20">
        <f t="shared" si="46"/>
        <v>1.2031659075473317E-2</v>
      </c>
    </row>
    <row r="53" spans="1:12" x14ac:dyDescent="0.2">
      <c r="A53" s="8">
        <v>40633</v>
      </c>
      <c r="B53" s="32">
        <f t="shared" si="40"/>
        <v>177482636.40999997</v>
      </c>
      <c r="C53" s="6">
        <f t="shared" si="33"/>
        <v>12014438.149999976</v>
      </c>
      <c r="D53" s="18">
        <f>[25]Mar!$B$20</f>
        <v>165468198.25999999</v>
      </c>
      <c r="E53" s="19">
        <f>HLOOKUP($A53,'[20]07B'!$C$4:$CA$97,87,0)</f>
        <v>9.2399999999999996E-2</v>
      </c>
      <c r="F53" s="16">
        <f>HLOOKUP($A53,'[20]07B'!$C$4:$CA$106,88,0)</f>
        <v>25.65</v>
      </c>
      <c r="G53" s="6">
        <f t="shared" si="41"/>
        <v>7434793.7191892713</v>
      </c>
      <c r="H53" s="6">
        <f t="shared" si="42"/>
        <v>6072614.4847425213</v>
      </c>
      <c r="I53" s="7">
        <f t="shared" si="43"/>
        <v>5941823.6652574548</v>
      </c>
      <c r="J53" s="6">
        <f t="shared" si="44"/>
        <v>46</v>
      </c>
      <c r="K53" s="21">
        <f t="shared" si="45"/>
        <v>3.4664388922652143</v>
      </c>
      <c r="L53" s="20">
        <f t="shared" si="46"/>
        <v>1.3541319096595934E-2</v>
      </c>
    </row>
    <row r="54" spans="1:12" x14ac:dyDescent="0.2">
      <c r="A54" s="8">
        <v>40663</v>
      </c>
      <c r="B54" s="32">
        <f t="shared" si="40"/>
        <v>165468198.25999999</v>
      </c>
      <c r="C54" s="6">
        <f t="shared" si="33"/>
        <v>10524476.930000007</v>
      </c>
      <c r="D54" s="18">
        <f>[25]Apr!$B$20</f>
        <v>154943721.32999998</v>
      </c>
      <c r="E54" s="19">
        <f>HLOOKUP($A54,'[20]07B'!$C$4:$CA$97,87,0)</f>
        <v>9.2699999999999991E-2</v>
      </c>
      <c r="F54" s="16">
        <f>HLOOKUP($A54,'[20]07B'!$C$4:$CA$106,88,0)</f>
        <v>24.89</v>
      </c>
      <c r="G54" s="6">
        <f t="shared" si="41"/>
        <v>7133735.4404314458</v>
      </c>
      <c r="H54" s="6">
        <f t="shared" si="42"/>
        <v>5859630.3138294462</v>
      </c>
      <c r="I54" s="7">
        <f t="shared" si="43"/>
        <v>4664846.6161705609</v>
      </c>
      <c r="J54" s="6">
        <f t="shared" si="44"/>
        <v>47</v>
      </c>
      <c r="K54" s="21">
        <f t="shared" si="45"/>
        <v>2.9226793249243506</v>
      </c>
      <c r="L54" s="20">
        <f t="shared" si="46"/>
        <v>1.2466468273484197E-2</v>
      </c>
    </row>
    <row r="55" spans="1:12" x14ac:dyDescent="0.2">
      <c r="A55" s="8">
        <v>40694</v>
      </c>
      <c r="B55" s="32">
        <f t="shared" si="40"/>
        <v>154943721.32999998</v>
      </c>
      <c r="C55" s="6">
        <f t="shared" si="33"/>
        <v>10412291.869999975</v>
      </c>
      <c r="D55" s="18">
        <f>[25]May!$B$20</f>
        <v>144531429.46000001</v>
      </c>
      <c r="E55" s="19">
        <f>HLOOKUP($A55,'[20]07B'!$C$4:$CA$97,87,0)</f>
        <v>9.3000000000000013E-2</v>
      </c>
      <c r="F55" s="16">
        <f>HLOOKUP($A55,'[20]07B'!$C$4:$CA$106,88,0)</f>
        <v>24.09</v>
      </c>
      <c r="G55" s="6">
        <f t="shared" si="41"/>
        <v>6866716.4831924262</v>
      </c>
      <c r="H55" s="6">
        <f t="shared" si="42"/>
        <v>5669776.2359181764</v>
      </c>
      <c r="I55" s="7">
        <f t="shared" si="43"/>
        <v>4742515.6340817986</v>
      </c>
      <c r="J55" s="6">
        <f t="shared" si="44"/>
        <v>48</v>
      </c>
      <c r="K55" s="21">
        <f t="shared" si="45"/>
        <v>3.1770551994809058</v>
      </c>
      <c r="L55" s="20">
        <f t="shared" si="46"/>
        <v>1.2742799946540841E-2</v>
      </c>
    </row>
    <row r="56" spans="1:12" x14ac:dyDescent="0.2">
      <c r="A56" s="8">
        <v>40724</v>
      </c>
      <c r="B56" s="32">
        <f t="shared" si="40"/>
        <v>144531429.46000001</v>
      </c>
      <c r="C56" s="6">
        <f t="shared" ref="C56:C61" si="47">B56-D56</f>
        <v>9721886.2800000012</v>
      </c>
      <c r="D56" s="18">
        <f>[25]Jun!$B$20</f>
        <v>134809543.18000001</v>
      </c>
      <c r="E56" s="19">
        <f>HLOOKUP($A56,'[20]07B'!$C$4:$CA$97,87,0)</f>
        <v>9.3299999999999994E-2</v>
      </c>
      <c r="F56" s="16">
        <f>HLOOKUP($A56,'[20]07B'!$C$4:$CA$106,88,0)</f>
        <v>23.33</v>
      </c>
      <c r="G56" s="6">
        <f t="shared" si="41"/>
        <v>6600271.9884992214</v>
      </c>
      <c r="H56" s="6">
        <f t="shared" si="42"/>
        <v>5480153.4101842213</v>
      </c>
      <c r="I56" s="7">
        <f t="shared" si="43"/>
        <v>4241732.8698157798</v>
      </c>
      <c r="J56" s="6">
        <f t="shared" si="44"/>
        <v>49</v>
      </c>
      <c r="K56" s="21">
        <f t="shared" si="45"/>
        <v>3.0504810817386234</v>
      </c>
      <c r="L56" s="20">
        <f t="shared" si="46"/>
        <v>1.2379039066217829E-2</v>
      </c>
    </row>
    <row r="57" spans="1:12" x14ac:dyDescent="0.2">
      <c r="A57" s="8">
        <v>40755</v>
      </c>
      <c r="B57" s="32">
        <f>D56</f>
        <v>134809543.18000001</v>
      </c>
      <c r="C57" s="6">
        <f t="shared" si="47"/>
        <v>8824537.0600000024</v>
      </c>
      <c r="D57" s="18">
        <f>[25]Jul!$B$20</f>
        <v>125985006.12</v>
      </c>
      <c r="E57" s="19">
        <f>HLOOKUP($A57,'[20]07B'!$C$4:$CA$97,87,0)</f>
        <v>9.3599999999999989E-2</v>
      </c>
      <c r="F57" s="16">
        <f>HLOOKUP($A57,'[20]07B'!$C$4:$CA$106,88,0)</f>
        <v>22.58</v>
      </c>
      <c r="G57" s="6">
        <f>-PMT(E56/12,F56,B57)</f>
        <v>6340657.6603513891</v>
      </c>
      <c r="H57" s="6">
        <f>G57-(E56/12*B57)</f>
        <v>5292513.4621268893</v>
      </c>
      <c r="I57" s="7">
        <f>C57-H57</f>
        <v>3532023.5978731131</v>
      </c>
      <c r="J57" s="6">
        <f>J56+1</f>
        <v>50</v>
      </c>
      <c r="K57" s="21">
        <f>100*I57/(B57-H57)</f>
        <v>2.727072729792305</v>
      </c>
      <c r="L57" s="20">
        <f>100*K57/(100+K57*(J57-1))/100</f>
        <v>1.1672785345573288E-2</v>
      </c>
    </row>
    <row r="58" spans="1:12" x14ac:dyDescent="0.2">
      <c r="A58" s="8">
        <v>40786</v>
      </c>
      <c r="B58" s="32">
        <f>D57</f>
        <v>125985006.12</v>
      </c>
      <c r="C58" s="6">
        <f t="shared" si="47"/>
        <v>9088206.5300000012</v>
      </c>
      <c r="D58" s="18">
        <f>[25]Aug!$B$20</f>
        <v>116896799.59</v>
      </c>
      <c r="E58" s="19">
        <f>HLOOKUP($A58,'[20]07B'!$C$4:$CA$97,87,0)</f>
        <v>9.4E-2</v>
      </c>
      <c r="F58" s="16">
        <f>HLOOKUP($A58,'[20]07B'!$C$4:$CA$106,88,0)</f>
        <v>21.81</v>
      </c>
      <c r="G58" s="6">
        <f>-PMT(E57/12,F57,B58)</f>
        <v>6106928.2932721432</v>
      </c>
      <c r="H58" s="6">
        <f>G58-(E57/12*B58)</f>
        <v>5124245.245536143</v>
      </c>
      <c r="I58" s="7">
        <f>C58-H58</f>
        <v>3963961.2844638582</v>
      </c>
      <c r="J58" s="6">
        <f>J57+1</f>
        <v>51</v>
      </c>
      <c r="K58" s="21">
        <f>100*I58/(B58-H58)</f>
        <v>3.2797752188414249</v>
      </c>
      <c r="L58" s="20">
        <f>100*K58/(100+K58*(J58-1))/100</f>
        <v>1.2423919893927328E-2</v>
      </c>
    </row>
    <row r="59" spans="1:12" x14ac:dyDescent="0.2">
      <c r="A59" s="8">
        <v>40816</v>
      </c>
      <c r="B59" s="32">
        <f>D58</f>
        <v>116896799.59</v>
      </c>
      <c r="C59" s="6">
        <f t="shared" si="47"/>
        <v>8498467.4800000042</v>
      </c>
      <c r="D59" s="18">
        <f>[25]Sep!$B$20</f>
        <v>108398332.11</v>
      </c>
      <c r="E59" s="19">
        <f>HLOOKUP($A59,'[20]07B'!$C$4:$CA$97,87,0)</f>
        <v>9.4299999999999995E-2</v>
      </c>
      <c r="F59" s="16">
        <f>HLOOKUP($A59,'[20]07B'!$C$4:$CA$106,88,0)</f>
        <v>21.08</v>
      </c>
      <c r="G59" s="6">
        <f>-PMT(E58/12,F58,B59)</f>
        <v>5851570.586464135</v>
      </c>
      <c r="H59" s="6">
        <f>G59-(E58/12*B59)</f>
        <v>4935878.9896758012</v>
      </c>
      <c r="I59" s="7">
        <f>C59-H59</f>
        <v>3562588.4903242029</v>
      </c>
      <c r="J59" s="6">
        <f>J58+1</f>
        <v>52</v>
      </c>
      <c r="K59" s="21">
        <f>100*I59/(B59-H59)</f>
        <v>3.1819928518110872</v>
      </c>
      <c r="L59" s="20">
        <f>100*K59/(100+K59*(J59-1))/100</f>
        <v>1.2131969691451418E-2</v>
      </c>
    </row>
    <row r="60" spans="1:12" x14ac:dyDescent="0.2">
      <c r="A60" s="8">
        <v>40847</v>
      </c>
      <c r="B60" s="32">
        <f>D59</f>
        <v>108398332.11</v>
      </c>
      <c r="C60" s="6">
        <f t="shared" si="47"/>
        <v>8200476.7900000066</v>
      </c>
      <c r="D60" s="18">
        <f>[25]Oct!$B$20</f>
        <v>100197855.31999999</v>
      </c>
      <c r="E60" s="19">
        <f>HLOOKUP($A60,'[20]07B'!$C$4:$CA$97,87,0)</f>
        <v>9.4700000000000006E-2</v>
      </c>
      <c r="F60" s="16">
        <f>HLOOKUP($A60,'[20]07B'!$C$4:$CA$106,88,0)</f>
        <v>20.37</v>
      </c>
      <c r="G60" s="6">
        <f>-PMT(E59/12,F59,B60)</f>
        <v>5600037.1167537495</v>
      </c>
      <c r="H60" s="6">
        <f>G60-(E59/12*B60)</f>
        <v>4748206.8902559998</v>
      </c>
      <c r="I60" s="7">
        <f>C60-H60</f>
        <v>3452269.8997440068</v>
      </c>
      <c r="J60" s="6">
        <f>J59+1</f>
        <v>53</v>
      </c>
      <c r="K60" s="21">
        <f>100*I60/(B60-H60)</f>
        <v>3.3306953488237512</v>
      </c>
      <c r="L60" s="20">
        <f>100*K60/(100+K60*(J60-1))/100</f>
        <v>1.2191589265069866E-2</v>
      </c>
    </row>
    <row r="61" spans="1:12" x14ac:dyDescent="0.2">
      <c r="A61" s="8">
        <v>40877</v>
      </c>
      <c r="B61" s="32">
        <f>D60</f>
        <v>100197855.31999999</v>
      </c>
      <c r="C61" s="6">
        <f t="shared" si="47"/>
        <v>7485525.9699999988</v>
      </c>
      <c r="D61" s="18">
        <f>[25]Nov!$B$20</f>
        <v>92712329.349999994</v>
      </c>
      <c r="E61" s="19">
        <f>HLOOKUP($A61,'[20]07B'!$C$4:$CA$97,87,0)</f>
        <v>9.5199999999999993E-2</v>
      </c>
      <c r="F61" s="16">
        <f>HLOOKUP($A61,'[20]07B'!$C$4:$CA$106,88,0)</f>
        <v>19.7</v>
      </c>
      <c r="G61" s="6">
        <f>-PMT(E60/12,F60,B61)</f>
        <v>5344187.5746310344</v>
      </c>
      <c r="H61" s="6">
        <f>G61-(E60/12*B61)</f>
        <v>4553459.4997307006</v>
      </c>
      <c r="I61" s="7">
        <f>C61-H61</f>
        <v>2932066.4702692982</v>
      </c>
      <c r="J61" s="6">
        <f>J60+1</f>
        <v>54</v>
      </c>
      <c r="K61" s="21">
        <f>100*I61/(B61-H61)</f>
        <v>3.0655915018576807</v>
      </c>
      <c r="L61" s="20">
        <f>100*K61/(100+K61*(J61-1))/100</f>
        <v>1.1679496101448758E-2</v>
      </c>
    </row>
    <row r="62" spans="1:12" x14ac:dyDescent="0.2">
      <c r="A62" s="8"/>
      <c r="B62" s="32"/>
      <c r="C62" s="6"/>
      <c r="D62" s="18"/>
      <c r="E62" s="19"/>
      <c r="F62" s="16"/>
      <c r="G62" s="6"/>
      <c r="H62" s="6"/>
      <c r="I62" s="7"/>
      <c r="J62" s="6"/>
      <c r="K62" s="21"/>
      <c r="L62" s="20"/>
    </row>
    <row r="63" spans="1:12" x14ac:dyDescent="0.2">
      <c r="A63" s="8"/>
      <c r="B63" s="32"/>
      <c r="C63" s="6"/>
      <c r="D63" s="18"/>
      <c r="E63" s="19"/>
      <c r="F63" s="16"/>
      <c r="G63" s="6"/>
      <c r="H63" s="6"/>
      <c r="I63" s="7"/>
      <c r="J63" s="6"/>
      <c r="K63" s="21"/>
      <c r="L63" s="20"/>
    </row>
    <row r="64" spans="1:12" x14ac:dyDescent="0.2">
      <c r="A64" s="8"/>
      <c r="B64" s="32"/>
      <c r="C64" s="6"/>
      <c r="D64" s="18"/>
      <c r="E64" s="19"/>
      <c r="F64" s="16"/>
      <c r="G64" s="6"/>
      <c r="H64" s="6"/>
      <c r="I64" s="7"/>
      <c r="J64" s="6"/>
      <c r="K64" s="21"/>
      <c r="L64" s="20"/>
    </row>
    <row r="65" spans="1:12" x14ac:dyDescent="0.2">
      <c r="A65" s="8"/>
      <c r="B65" s="32"/>
      <c r="C65" s="6"/>
      <c r="D65" s="18"/>
      <c r="E65" s="19"/>
      <c r="F65" s="16"/>
      <c r="G65" s="6"/>
      <c r="H65" s="6"/>
      <c r="I65" s="7"/>
      <c r="J65" s="6"/>
      <c r="K65" s="21"/>
      <c r="L65" s="20"/>
    </row>
  </sheetData>
  <phoneticPr fontId="0" type="noConversion"/>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8" tint="-0.499984740745262"/>
  </sheetPr>
  <dimension ref="A1:L64"/>
  <sheetViews>
    <sheetView zoomScaleNormal="100" workbookViewId="0">
      <selection activeCell="D32" sqref="D32"/>
    </sheetView>
  </sheetViews>
  <sheetFormatPr defaultColWidth="9.140625" defaultRowHeight="11.25" x14ac:dyDescent="0.2"/>
  <cols>
    <col min="1" max="1" width="9.140625" style="1"/>
    <col min="2" max="2" width="14.140625" style="1" customWidth="1"/>
    <col min="3" max="3" width="11.28515625" style="1" bestFit="1" customWidth="1"/>
    <col min="4" max="4" width="12" style="9" customWidth="1"/>
    <col min="5" max="5" width="10" style="9" customWidth="1"/>
    <col min="6" max="6" width="9.140625" style="9"/>
    <col min="7" max="8" width="9.85546875" style="1" customWidth="1"/>
    <col min="9" max="9" width="10.42578125" style="1" bestFit="1" customWidth="1"/>
    <col min="10" max="16384" width="9.140625" style="1"/>
  </cols>
  <sheetData>
    <row r="1" spans="1:12" x14ac:dyDescent="0.2">
      <c r="A1" s="31" t="s">
        <v>59</v>
      </c>
    </row>
    <row r="3" spans="1:12" x14ac:dyDescent="0.2">
      <c r="B3" s="22" t="s">
        <v>21</v>
      </c>
      <c r="D3" s="22" t="s">
        <v>21</v>
      </c>
      <c r="E3" s="22" t="s">
        <v>21</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68.41</v>
      </c>
      <c r="G9" s="26" t="s">
        <v>54</v>
      </c>
      <c r="H9" s="28"/>
      <c r="I9" s="2"/>
      <c r="J9" s="2"/>
      <c r="K9" s="2"/>
      <c r="L9" s="2"/>
    </row>
    <row r="10" spans="1:12" x14ac:dyDescent="0.2">
      <c r="A10" s="2"/>
      <c r="B10" s="2"/>
      <c r="C10" s="2"/>
      <c r="D10" s="10"/>
      <c r="E10" s="17">
        <v>8.4500000000000006E-2</v>
      </c>
      <c r="F10" s="25">
        <v>63.12</v>
      </c>
      <c r="G10" s="29" t="s">
        <v>55</v>
      </c>
      <c r="H10" s="30"/>
      <c r="J10" s="23">
        <f>+ROUND(F9-F10,0)</f>
        <v>5</v>
      </c>
    </row>
    <row r="11" spans="1:12" x14ac:dyDescent="0.2">
      <c r="A11" s="8">
        <v>39568</v>
      </c>
      <c r="B11" s="32">
        <v>1176470667.4000001</v>
      </c>
      <c r="C11" s="6">
        <f t="shared" ref="C11:C17" si="0">B11-D11</f>
        <v>61971755.53000021</v>
      </c>
      <c r="D11" s="18">
        <f>[26]Apr!$B$17</f>
        <v>1114498911.8699999</v>
      </c>
      <c r="E11" s="19">
        <f>HLOOKUP($A11,'[27]08A'!$J$4:$CH$97,75,0)</f>
        <v>8.48E-2</v>
      </c>
      <c r="F11" s="35">
        <f>HLOOKUP($A11,'[27]08A'!$J$4:$CH$97,76,0)</f>
        <v>61.88</v>
      </c>
      <c r="G11" s="6">
        <f t="shared" ref="G11:G17" si="1">-PMT(E10/12,F10,B11)</f>
        <v>23151113.0628286</v>
      </c>
      <c r="H11" s="6">
        <f t="shared" ref="H11:H17" si="2">G11-(E10/12*B11)</f>
        <v>14866798.779886931</v>
      </c>
      <c r="I11" s="7">
        <f t="shared" ref="I11:I17" si="3">C11-H11</f>
        <v>47104956.750113279</v>
      </c>
      <c r="J11" s="6">
        <f t="shared" ref="J11:J17" si="4">J10+1</f>
        <v>6</v>
      </c>
      <c r="K11" s="21">
        <f t="shared" ref="K11:K17" si="5">100*I11/(B11-H11)</f>
        <v>4.0551652781657808</v>
      </c>
      <c r="L11" s="20">
        <f t="shared" ref="L11:L17" si="6">100*K11/(100+K11*(J11-1))/100</f>
        <v>3.3715547004339597E-2</v>
      </c>
    </row>
    <row r="12" spans="1:12" x14ac:dyDescent="0.2">
      <c r="A12" s="8">
        <v>39599</v>
      </c>
      <c r="B12" s="32">
        <f t="shared" ref="B12:B17" si="7">D11</f>
        <v>1114498911.8699999</v>
      </c>
      <c r="C12" s="6">
        <f t="shared" si="0"/>
        <v>33521990.129999876</v>
      </c>
      <c r="D12" s="18">
        <f>[26]May!$B$17</f>
        <v>1080976921.74</v>
      </c>
      <c r="E12" s="19">
        <f>HLOOKUP($A12,'[27]08A'!$J$4:$CH$97,75,0)</f>
        <v>8.4900000000000003E-2</v>
      </c>
      <c r="F12" s="35">
        <f>HLOOKUP($A12,'[27]08A'!$J$4:$CH$97,76,0)</f>
        <v>61.13</v>
      </c>
      <c r="G12" s="6">
        <f t="shared" si="1"/>
        <v>22297194.413778692</v>
      </c>
      <c r="H12" s="6">
        <f t="shared" si="2"/>
        <v>14421402.103230692</v>
      </c>
      <c r="I12" s="7">
        <f t="shared" si="3"/>
        <v>19100588.026769184</v>
      </c>
      <c r="J12" s="6">
        <f t="shared" si="4"/>
        <v>7</v>
      </c>
      <c r="K12" s="21">
        <f t="shared" si="5"/>
        <v>1.736294748069048</v>
      </c>
      <c r="L12" s="20">
        <f t="shared" si="6"/>
        <v>1.5724776653598383E-2</v>
      </c>
    </row>
    <row r="13" spans="1:12" x14ac:dyDescent="0.2">
      <c r="A13" s="8">
        <v>39629</v>
      </c>
      <c r="B13" s="32">
        <f t="shared" si="7"/>
        <v>1080976921.74</v>
      </c>
      <c r="C13" s="6">
        <f t="shared" si="0"/>
        <v>34363191.799999952</v>
      </c>
      <c r="D13" s="18">
        <f>[26]Jun!$B$17</f>
        <v>1046613729.9400001</v>
      </c>
      <c r="E13" s="19">
        <f>HLOOKUP($A13,'[27]08A'!$J$4:$CH$97,75,0)</f>
        <v>8.5000000000000006E-2</v>
      </c>
      <c r="F13" s="35">
        <f>HLOOKUP($A13,'[27]08A'!$J$4:$CH$97,76,0)</f>
        <v>60.35</v>
      </c>
      <c r="G13" s="6">
        <f t="shared" si="1"/>
        <v>21843507.488619328</v>
      </c>
      <c r="H13" s="6">
        <f t="shared" si="2"/>
        <v>14195595.767308827</v>
      </c>
      <c r="I13" s="7">
        <f t="shared" si="3"/>
        <v>20167596.032691125</v>
      </c>
      <c r="J13" s="6">
        <f t="shared" si="4"/>
        <v>8</v>
      </c>
      <c r="K13" s="21">
        <f t="shared" si="5"/>
        <v>1.8905089114024669</v>
      </c>
      <c r="L13" s="20">
        <f t="shared" si="6"/>
        <v>1.6695658704626522E-2</v>
      </c>
    </row>
    <row r="14" spans="1:12" x14ac:dyDescent="0.2">
      <c r="A14" s="8">
        <v>39660</v>
      </c>
      <c r="B14" s="32">
        <f t="shared" si="7"/>
        <v>1046613729.9400001</v>
      </c>
      <c r="C14" s="6">
        <f t="shared" si="0"/>
        <v>32709444.2700001</v>
      </c>
      <c r="D14" s="18">
        <f>[26]Jul!$B$17</f>
        <v>1013904285.67</v>
      </c>
      <c r="E14" s="19">
        <f>HLOOKUP($A14,'[27]08A'!$J$4:$CH$97,75,0)</f>
        <v>8.5000000000000006E-2</v>
      </c>
      <c r="F14" s="35">
        <f>HLOOKUP($A14,'[27]08A'!$J$4:$CH$97,76,0)</f>
        <v>59.57</v>
      </c>
      <c r="G14" s="6">
        <f t="shared" si="1"/>
        <v>21372874.064379487</v>
      </c>
      <c r="H14" s="6">
        <f t="shared" si="2"/>
        <v>13959360.143971153</v>
      </c>
      <c r="I14" s="7">
        <f t="shared" si="3"/>
        <v>18750084.126028948</v>
      </c>
      <c r="J14" s="6">
        <f t="shared" si="4"/>
        <v>9</v>
      </c>
      <c r="K14" s="21">
        <f t="shared" si="5"/>
        <v>1.8157173081766445</v>
      </c>
      <c r="L14" s="20">
        <f t="shared" si="6"/>
        <v>1.5854229210886008E-2</v>
      </c>
    </row>
    <row r="15" spans="1:12" x14ac:dyDescent="0.2">
      <c r="A15" s="8">
        <v>39691</v>
      </c>
      <c r="B15" s="32">
        <f t="shared" si="7"/>
        <v>1013904285.67</v>
      </c>
      <c r="C15" s="6">
        <f t="shared" si="0"/>
        <v>29400876.649999976</v>
      </c>
      <c r="D15" s="18">
        <f>[26]Aug!$B$17</f>
        <v>984503409.01999998</v>
      </c>
      <c r="E15" s="19">
        <f>HLOOKUP($A15,'[27]08A'!$J$4:$CH$97,75,0)</f>
        <v>8.5099999999999995E-2</v>
      </c>
      <c r="F15" s="35">
        <f>HLOOKUP($A15,'[27]08A'!$J$4:$CH$97,76,0)</f>
        <v>58.84</v>
      </c>
      <c r="G15" s="6">
        <f t="shared" si="1"/>
        <v>20922409.560845401</v>
      </c>
      <c r="H15" s="6">
        <f t="shared" si="2"/>
        <v>13740587.537349567</v>
      </c>
      <c r="I15" s="7">
        <f t="shared" si="3"/>
        <v>15660289.112650409</v>
      </c>
      <c r="J15" s="6">
        <f t="shared" si="4"/>
        <v>10</v>
      </c>
      <c r="K15" s="21">
        <f t="shared" si="5"/>
        <v>1.5657725972147216</v>
      </c>
      <c r="L15" s="20">
        <f t="shared" si="6"/>
        <v>1.3723777627588085E-2</v>
      </c>
    </row>
    <row r="16" spans="1:12" x14ac:dyDescent="0.2">
      <c r="A16" s="8">
        <v>39721</v>
      </c>
      <c r="B16" s="32">
        <f t="shared" si="7"/>
        <v>984503409.01999998</v>
      </c>
      <c r="C16" s="6">
        <f t="shared" si="0"/>
        <v>29157626.819999933</v>
      </c>
      <c r="D16" s="18">
        <f>[26]Sep!$B$17</f>
        <v>955345782.20000005</v>
      </c>
      <c r="E16" s="19">
        <f>HLOOKUP($A16,'[27]08A'!$J$4:$CH$97,75,0)</f>
        <v>8.5000000000000006E-2</v>
      </c>
      <c r="F16" s="35">
        <f>HLOOKUP($A16,'[27]08A'!$J$4:$CH$97,76,0)</f>
        <v>58.05</v>
      </c>
      <c r="G16" s="6">
        <f t="shared" si="1"/>
        <v>20523241.293861393</v>
      </c>
      <c r="H16" s="6">
        <f t="shared" si="2"/>
        <v>13541471.28489456</v>
      </c>
      <c r="I16" s="7">
        <f t="shared" si="3"/>
        <v>15616155.535105374</v>
      </c>
      <c r="J16" s="6">
        <f t="shared" si="4"/>
        <v>11</v>
      </c>
      <c r="K16" s="21">
        <f t="shared" si="5"/>
        <v>1.6083179914891494</v>
      </c>
      <c r="L16" s="20">
        <f t="shared" si="6"/>
        <v>1.385487538046698E-2</v>
      </c>
    </row>
    <row r="17" spans="1:12" x14ac:dyDescent="0.2">
      <c r="A17" s="8">
        <v>39752</v>
      </c>
      <c r="B17" s="32">
        <f t="shared" si="7"/>
        <v>955345782.20000005</v>
      </c>
      <c r="C17" s="6">
        <f t="shared" si="0"/>
        <v>30130850.629999995</v>
      </c>
      <c r="D17" s="18">
        <f>[26]Oct!$B$17</f>
        <v>925214931.57000005</v>
      </c>
      <c r="E17" s="19">
        <f>HLOOKUP($A17,'[27]08A'!$J$4:$CH$97,75,0)</f>
        <v>8.5000000000000006E-2</v>
      </c>
      <c r="F17" s="35">
        <f>HLOOKUP($A17,'[27]08A'!$J$4:$CH$97,76,0)</f>
        <v>57.23</v>
      </c>
      <c r="G17" s="6">
        <f t="shared" si="1"/>
        <v>20129440.948505081</v>
      </c>
      <c r="H17" s="6">
        <f t="shared" si="2"/>
        <v>13362408.324588414</v>
      </c>
      <c r="I17" s="7">
        <f t="shared" si="3"/>
        <v>16768442.305411581</v>
      </c>
      <c r="J17" s="6">
        <f t="shared" si="4"/>
        <v>12</v>
      </c>
      <c r="K17" s="21">
        <f t="shared" si="5"/>
        <v>1.780120835511626</v>
      </c>
      <c r="L17" s="20">
        <f t="shared" si="6"/>
        <v>1.4886277377581967E-2</v>
      </c>
    </row>
    <row r="18" spans="1:12" x14ac:dyDescent="0.2">
      <c r="A18" s="8">
        <v>39782</v>
      </c>
      <c r="B18" s="32">
        <f>D17</f>
        <v>925214931.57000005</v>
      </c>
      <c r="C18" s="6">
        <f>B18-D18</f>
        <v>25363818.830000043</v>
      </c>
      <c r="D18" s="18">
        <f>[26]Nov!$B$17</f>
        <v>899851112.74000001</v>
      </c>
      <c r="E18" s="19">
        <f>HLOOKUP($A18,'[27]08A'!$J$4:$CH$97,75,0)</f>
        <v>8.4900000000000003E-2</v>
      </c>
      <c r="F18" s="35">
        <f>HLOOKUP($A18,'[27]08A'!$J$4:$CH$97,76,0)</f>
        <v>56.47</v>
      </c>
      <c r="G18" s="6">
        <f>-PMT(E17/12,F17,B18)</f>
        <v>19720612.695041329</v>
      </c>
      <c r="H18" s="6">
        <f>G18-(E17/12*B18)</f>
        <v>13167006.929753829</v>
      </c>
      <c r="I18" s="7">
        <f>C18-H18</f>
        <v>12196811.900246214</v>
      </c>
      <c r="J18" s="6">
        <f>J17+1</f>
        <v>13</v>
      </c>
      <c r="K18" s="21">
        <f>100*I18/(B18-H18)</f>
        <v>1.3372994522252983</v>
      </c>
      <c r="L18" s="20">
        <f>100*K18/(100+K18*(J18-1))/100</f>
        <v>1.1523715509619297E-2</v>
      </c>
    </row>
    <row r="19" spans="1:12" x14ac:dyDescent="0.2">
      <c r="A19" s="8">
        <v>39813</v>
      </c>
      <c r="B19" s="32">
        <f>D18</f>
        <v>899851112.74000001</v>
      </c>
      <c r="C19" s="6">
        <f>B19-D19</f>
        <v>26586680.560000062</v>
      </c>
      <c r="D19" s="18">
        <f>[26]Dec!$B$17</f>
        <v>873264432.17999995</v>
      </c>
      <c r="E19" s="19">
        <f>HLOOKUP($A19,'[27]08A'!$J$4:$CH$97,75,0)</f>
        <v>8.4900000000000003E-2</v>
      </c>
      <c r="F19" s="35">
        <f>HLOOKUP($A19,'[27]08A'!$J$4:$CH$97,76,0)</f>
        <v>55.61</v>
      </c>
      <c r="G19" s="6">
        <f>-PMT(E18/12,F18,B19)</f>
        <v>19385217.539423753</v>
      </c>
      <c r="H19" s="6">
        <f>G19-(E18/12*B19)</f>
        <v>13018770.916788252</v>
      </c>
      <c r="I19" s="7">
        <f>C19-H19</f>
        <v>13567909.64321181</v>
      </c>
      <c r="J19" s="6">
        <f>J18+1</f>
        <v>14</v>
      </c>
      <c r="K19" s="21">
        <f>100*I19/(B19-H19)</f>
        <v>1.5299295033960936</v>
      </c>
      <c r="L19" s="20">
        <f>100*K19/(100+K19*(J19-1))/100</f>
        <v>1.2761207761111098E-2</v>
      </c>
    </row>
    <row r="20" spans="1:12" x14ac:dyDescent="0.2">
      <c r="A20" s="8">
        <v>39844</v>
      </c>
      <c r="B20" s="32">
        <f>D19</f>
        <v>873264432.17999995</v>
      </c>
      <c r="C20" s="6">
        <f>B20-D20</f>
        <v>27315318.189999938</v>
      </c>
      <c r="D20" s="18">
        <f>[28]Jan!$B$17</f>
        <v>845949113.99000001</v>
      </c>
      <c r="E20" s="19">
        <f>HLOOKUP($A20,'[27]08A'!$J$4:$CH$97,75,0)</f>
        <v>8.4900000000000003E-2</v>
      </c>
      <c r="F20" s="35">
        <f>HLOOKUP($A20,'[27]08A'!$J$4:$CH$97,76,0)</f>
        <v>54.78</v>
      </c>
      <c r="G20" s="6">
        <f>-PMT(E19/12,F19,B20)</f>
        <v>19049368.112174202</v>
      </c>
      <c r="H20" s="6">
        <f>G20-(E19/12*B20)</f>
        <v>12871022.254500702</v>
      </c>
      <c r="I20" s="7">
        <f>C20-H20</f>
        <v>14444295.935499236</v>
      </c>
      <c r="J20" s="6">
        <f>J19+1</f>
        <v>15</v>
      </c>
      <c r="K20" s="21">
        <f>100*I20/(B20-H20)</f>
        <v>1.6788013214501443</v>
      </c>
      <c r="L20" s="20">
        <f>100*K20/(100+K20*(J20-1))/100</f>
        <v>1.3593178719031025E-2</v>
      </c>
    </row>
    <row r="21" spans="1:12" x14ac:dyDescent="0.2">
      <c r="A21" s="8">
        <v>39872</v>
      </c>
      <c r="B21" s="32">
        <f t="shared" ref="B21:B30" si="8">D20</f>
        <v>845949113.99000001</v>
      </c>
      <c r="C21" s="6">
        <f t="shared" ref="C21:C30" si="9">B21-D21</f>
        <v>26179342.159999967</v>
      </c>
      <c r="D21" s="18">
        <f>[29]Feb!$B$17</f>
        <v>819769771.83000004</v>
      </c>
      <c r="E21" s="19">
        <f>HLOOKUP($A21,'[27]08A'!$J$4:$CH$97,75,0)</f>
        <v>8.4900000000000003E-2</v>
      </c>
      <c r="F21" s="35">
        <f>HLOOKUP($A21,'[27]08A'!$J$4:$CH$97,76,0)</f>
        <v>53.97</v>
      </c>
      <c r="G21" s="6">
        <f t="shared" ref="G21:G30" si="10">-PMT(E20/12,F20,B21)</f>
        <v>18681917.812541571</v>
      </c>
      <c r="H21" s="6">
        <f t="shared" ref="H21:H30" si="11">G21-(E20/12*B21)</f>
        <v>12696827.831062321</v>
      </c>
      <c r="I21" s="7">
        <f t="shared" ref="I21:I30" si="12">C21-H21</f>
        <v>13482514.328937646</v>
      </c>
      <c r="J21" s="6">
        <f t="shared" ref="J21:J30" si="13">J20+1</f>
        <v>16</v>
      </c>
      <c r="K21" s="21">
        <f t="shared" ref="K21:K30" si="14">100*I21/(B21-H21)</f>
        <v>1.6180590864128681</v>
      </c>
      <c r="L21" s="20">
        <f t="shared" ref="L21:L30" si="15">100*K21/(100+K21*(J21-1))/100</f>
        <v>1.3020419622310495E-2</v>
      </c>
    </row>
    <row r="22" spans="1:12" x14ac:dyDescent="0.2">
      <c r="A22" s="8">
        <v>39903</v>
      </c>
      <c r="B22" s="32">
        <f t="shared" si="8"/>
        <v>819769771.83000004</v>
      </c>
      <c r="C22" s="6">
        <f t="shared" si="9"/>
        <v>28422306.330000043</v>
      </c>
      <c r="D22" s="18">
        <f>[29]Mar!$B$17</f>
        <v>791347465.5</v>
      </c>
      <c r="E22" s="19">
        <f>HLOOKUP($A22,'[27]08A'!$J$4:$CH$97,75,0)</f>
        <v>8.4900000000000003E-2</v>
      </c>
      <c r="F22" s="35">
        <f>HLOOKUP($A22,'[27]08A'!$J$4:$CH$97,76,0)</f>
        <v>53.09</v>
      </c>
      <c r="G22" s="6">
        <f t="shared" si="10"/>
        <v>18326423.839667659</v>
      </c>
      <c r="H22" s="6">
        <f t="shared" si="11"/>
        <v>12526552.703970408</v>
      </c>
      <c r="I22" s="7">
        <f t="shared" si="12"/>
        <v>15895753.626029635</v>
      </c>
      <c r="J22" s="6">
        <f t="shared" si="13"/>
        <v>17</v>
      </c>
      <c r="K22" s="21">
        <f t="shared" si="14"/>
        <v>1.9691405575681813</v>
      </c>
      <c r="L22" s="20">
        <f t="shared" si="15"/>
        <v>1.49737413523957E-2</v>
      </c>
    </row>
    <row r="23" spans="1:12" x14ac:dyDescent="0.2">
      <c r="A23" s="8">
        <v>39933</v>
      </c>
      <c r="B23" s="32">
        <f t="shared" si="8"/>
        <v>791347465.5</v>
      </c>
      <c r="C23" s="6">
        <f t="shared" si="9"/>
        <v>26512723.070000052</v>
      </c>
      <c r="D23" s="18">
        <f>[29]Apr!$B$17</f>
        <v>764834742.42999995</v>
      </c>
      <c r="E23" s="19">
        <f>HLOOKUP($A23,'[27]08A'!$J$4:$CH$97,75,0)</f>
        <v>8.4900000000000003E-2</v>
      </c>
      <c r="F23" s="35">
        <f>HLOOKUP($A23,'[27]08A'!$J$4:$CH$97,76,0)</f>
        <v>52.26</v>
      </c>
      <c r="G23" s="6">
        <f t="shared" si="10"/>
        <v>17932055.423889011</v>
      </c>
      <c r="H23" s="6">
        <f t="shared" si="11"/>
        <v>12333272.10547651</v>
      </c>
      <c r="I23" s="7">
        <f t="shared" si="12"/>
        <v>14179450.964523543</v>
      </c>
      <c r="J23" s="6">
        <f t="shared" si="13"/>
        <v>18</v>
      </c>
      <c r="K23" s="21">
        <f t="shared" si="14"/>
        <v>1.8201787701373124</v>
      </c>
      <c r="L23" s="20">
        <f t="shared" si="15"/>
        <v>1.3900538606361623E-2</v>
      </c>
    </row>
    <row r="24" spans="1:12" x14ac:dyDescent="0.2">
      <c r="A24" s="8">
        <v>39964</v>
      </c>
      <c r="B24" s="32">
        <f t="shared" si="8"/>
        <v>764834742.42999995</v>
      </c>
      <c r="C24" s="6">
        <f t="shared" si="9"/>
        <v>23827441.589999914</v>
      </c>
      <c r="D24" s="18">
        <f>[29]May!$B$17</f>
        <v>741007300.84000003</v>
      </c>
      <c r="E24" s="19">
        <f>HLOOKUP($A24,'[27]08A'!$J$4:$CH$97,75,0)</f>
        <v>8.5000000000000006E-2</v>
      </c>
      <c r="F24" s="35">
        <f>HLOOKUP($A24,'[27]08A'!$J$4:$CH$97,76,0)</f>
        <v>51.46</v>
      </c>
      <c r="G24" s="6">
        <f t="shared" si="10"/>
        <v>17558264.880218975</v>
      </c>
      <c r="H24" s="6">
        <f t="shared" si="11"/>
        <v>12147059.077526726</v>
      </c>
      <c r="I24" s="7">
        <f t="shared" si="12"/>
        <v>11680382.512473188</v>
      </c>
      <c r="J24" s="6">
        <f t="shared" si="13"/>
        <v>19</v>
      </c>
      <c r="K24" s="21">
        <f t="shared" si="14"/>
        <v>1.5518232556229334</v>
      </c>
      <c r="L24" s="20">
        <f t="shared" si="15"/>
        <v>1.2129985664274439E-2</v>
      </c>
    </row>
    <row r="25" spans="1:12" x14ac:dyDescent="0.2">
      <c r="A25" s="8">
        <v>39994</v>
      </c>
      <c r="B25" s="32">
        <f t="shared" si="8"/>
        <v>741007300.84000003</v>
      </c>
      <c r="C25" s="6">
        <f t="shared" si="9"/>
        <v>26739960.5</v>
      </c>
      <c r="D25" s="18">
        <f>[29]Jun!$B$17</f>
        <v>714267340.34000003</v>
      </c>
      <c r="E25" s="19">
        <f>HLOOKUP($A25,'[27]08A'!$J$4:$CH$97,75,0)</f>
        <v>8.5099999999999995E-2</v>
      </c>
      <c r="F25" s="35">
        <f>HLOOKUP($A25,'[27]08A'!$J$4:$CH$97,76,0)</f>
        <v>50.61</v>
      </c>
      <c r="G25" s="6">
        <f t="shared" si="10"/>
        <v>17233540.938901454</v>
      </c>
      <c r="H25" s="6">
        <f t="shared" si="11"/>
        <v>11984739.22461812</v>
      </c>
      <c r="I25" s="7">
        <f t="shared" si="12"/>
        <v>14755221.27538188</v>
      </c>
      <c r="J25" s="6">
        <f t="shared" si="13"/>
        <v>20</v>
      </c>
      <c r="K25" s="21">
        <f t="shared" si="14"/>
        <v>2.0239732008687059</v>
      </c>
      <c r="L25" s="20">
        <f t="shared" si="15"/>
        <v>1.4618222714988392E-2</v>
      </c>
    </row>
    <row r="26" spans="1:12" x14ac:dyDescent="0.2">
      <c r="A26" s="8">
        <v>40025</v>
      </c>
      <c r="B26" s="32">
        <f t="shared" si="8"/>
        <v>714267340.34000003</v>
      </c>
      <c r="C26" s="6">
        <f t="shared" si="9"/>
        <v>26215585.180000067</v>
      </c>
      <c r="D26" s="18">
        <f>[29]Jul!$B$17</f>
        <v>688051755.15999997</v>
      </c>
      <c r="E26" s="19">
        <f>HLOOKUP($A26,'[27]08A'!$J$4:$CH$97,75,0)</f>
        <v>8.5099999999999995E-2</v>
      </c>
      <c r="F26" s="35">
        <f>HLOOKUP($A26,'[27]08A'!$J$4:$CH$97,76,0)</f>
        <v>49.74</v>
      </c>
      <c r="G26" s="6">
        <f t="shared" si="10"/>
        <v>16846467.558716845</v>
      </c>
      <c r="H26" s="6">
        <f t="shared" si="11"/>
        <v>11781121.670139011</v>
      </c>
      <c r="I26" s="7">
        <f t="shared" si="12"/>
        <v>14434463.509861056</v>
      </c>
      <c r="J26" s="6">
        <f t="shared" si="13"/>
        <v>21</v>
      </c>
      <c r="K26" s="21">
        <f t="shared" si="14"/>
        <v>2.054768211281401</v>
      </c>
      <c r="L26" s="20">
        <f t="shared" si="15"/>
        <v>1.4562974641715272E-2</v>
      </c>
    </row>
    <row r="27" spans="1:12" x14ac:dyDescent="0.2">
      <c r="A27" s="8">
        <v>40056</v>
      </c>
      <c r="B27" s="32">
        <f t="shared" si="8"/>
        <v>688051755.15999997</v>
      </c>
      <c r="C27" s="6">
        <f t="shared" si="9"/>
        <v>23676869.339999914</v>
      </c>
      <c r="D27" s="18">
        <f>[29]Aug!$B$17</f>
        <v>664374885.82000005</v>
      </c>
      <c r="E27" s="19">
        <f>HLOOKUP($A27,'[27]08A'!$J$4:$CH$97,75,0)</f>
        <v>8.5199999999999998E-2</v>
      </c>
      <c r="F27" s="35">
        <f>HLOOKUP($A27,'[27]08A'!$J$4:$CH$97,76,0)</f>
        <v>48.92</v>
      </c>
      <c r="G27" s="6">
        <f t="shared" si="10"/>
        <v>16464306.1240943</v>
      </c>
      <c r="H27" s="6">
        <f t="shared" si="11"/>
        <v>11584872.427084634</v>
      </c>
      <c r="I27" s="7">
        <f t="shared" si="12"/>
        <v>12091996.91291528</v>
      </c>
      <c r="J27" s="6">
        <f t="shared" si="13"/>
        <v>22</v>
      </c>
      <c r="K27" s="21">
        <f t="shared" si="14"/>
        <v>1.787522378636454</v>
      </c>
      <c r="L27" s="20">
        <f t="shared" si="15"/>
        <v>1.2996573813533349E-2</v>
      </c>
    </row>
    <row r="28" spans="1:12" x14ac:dyDescent="0.2">
      <c r="A28" s="8">
        <v>40086</v>
      </c>
      <c r="B28" s="32">
        <f t="shared" si="8"/>
        <v>664374885.82000005</v>
      </c>
      <c r="C28" s="6">
        <f t="shared" si="9"/>
        <v>23676929.790000081</v>
      </c>
      <c r="D28" s="18">
        <f>[29]Sep!$B$17</f>
        <v>640697956.02999997</v>
      </c>
      <c r="E28" s="19">
        <f>HLOOKUP($A28,'[27]08A'!$J$4:$CH$97,75,0)</f>
        <v>8.5199999999999998E-2</v>
      </c>
      <c r="F28" s="35">
        <f>HLOOKUP($A28,'[27]08A'!$J$4:$CH$97,76,0)</f>
        <v>48.08</v>
      </c>
      <c r="G28" s="6">
        <f t="shared" si="10"/>
        <v>16123308.887980687</v>
      </c>
      <c r="H28" s="6">
        <f t="shared" si="11"/>
        <v>11406247.198658686</v>
      </c>
      <c r="I28" s="7">
        <f t="shared" si="12"/>
        <v>12270682.591341395</v>
      </c>
      <c r="J28" s="6">
        <f t="shared" si="13"/>
        <v>23</v>
      </c>
      <c r="K28" s="21">
        <f t="shared" si="14"/>
        <v>1.8792146920331965</v>
      </c>
      <c r="L28" s="20">
        <f t="shared" si="15"/>
        <v>1.3295447046434124E-2</v>
      </c>
    </row>
    <row r="29" spans="1:12" x14ac:dyDescent="0.2">
      <c r="A29" s="8">
        <v>40117</v>
      </c>
      <c r="B29" s="32">
        <f t="shared" si="8"/>
        <v>640697956.02999997</v>
      </c>
      <c r="C29" s="6">
        <f t="shared" si="9"/>
        <v>23497945.049999952</v>
      </c>
      <c r="D29" s="18">
        <f>[29]Oct!$B$17</f>
        <v>617200010.98000002</v>
      </c>
      <c r="E29" s="19">
        <f>HLOOKUP($A29,'[27]08A'!$J$4:$CH$97,75,0)</f>
        <v>8.5300000000000001E-2</v>
      </c>
      <c r="F29" s="35">
        <f>HLOOKUP($A29,'[27]08A'!$J$4:$CH$97,76,0)</f>
        <v>47.23</v>
      </c>
      <c r="G29" s="6">
        <f t="shared" si="10"/>
        <v>15776093.147070739</v>
      </c>
      <c r="H29" s="6">
        <f t="shared" si="11"/>
        <v>11227137.65925774</v>
      </c>
      <c r="I29" s="7">
        <f t="shared" si="12"/>
        <v>12270807.390742213</v>
      </c>
      <c r="J29" s="6">
        <f t="shared" si="13"/>
        <v>24</v>
      </c>
      <c r="K29" s="21">
        <f t="shared" si="14"/>
        <v>1.9493846311259848</v>
      </c>
      <c r="L29" s="20">
        <f t="shared" si="15"/>
        <v>1.3459269083030587E-2</v>
      </c>
    </row>
    <row r="30" spans="1:12" x14ac:dyDescent="0.2">
      <c r="A30" s="8">
        <v>40147</v>
      </c>
      <c r="B30" s="32">
        <f t="shared" si="8"/>
        <v>617200010.98000002</v>
      </c>
      <c r="C30" s="6">
        <f t="shared" si="9"/>
        <v>21926915.379999995</v>
      </c>
      <c r="D30" s="18">
        <f>[29]Nov!$B$17</f>
        <v>595273095.60000002</v>
      </c>
      <c r="E30" s="19">
        <f>HLOOKUP($A30,'[27]08A'!$J$4:$CH$97,75,0)</f>
        <v>8.5400000000000004E-2</v>
      </c>
      <c r="F30" s="35">
        <f>HLOOKUP($A30,'[27]08A'!$J$4:$CH$97,76,0)</f>
        <v>46.38</v>
      </c>
      <c r="G30" s="6">
        <f t="shared" si="10"/>
        <v>15430069.79631904</v>
      </c>
      <c r="H30" s="6">
        <f t="shared" si="11"/>
        <v>11042806.384936206</v>
      </c>
      <c r="I30" s="7">
        <f t="shared" si="12"/>
        <v>10884108.995063789</v>
      </c>
      <c r="J30" s="6">
        <f t="shared" si="13"/>
        <v>25</v>
      </c>
      <c r="K30" s="21">
        <f t="shared" si="14"/>
        <v>1.795591789152253</v>
      </c>
      <c r="L30" s="20">
        <f t="shared" si="15"/>
        <v>1.2548319584333495E-2</v>
      </c>
    </row>
    <row r="31" spans="1:12" x14ac:dyDescent="0.2">
      <c r="A31" s="8">
        <v>40178</v>
      </c>
      <c r="B31" s="32">
        <f t="shared" ref="B31:B36" si="16">D30</f>
        <v>595273095.60000002</v>
      </c>
      <c r="C31" s="6">
        <f t="shared" ref="C31:C36" si="17">B31-D31</f>
        <v>22039399.040000081</v>
      </c>
      <c r="D31" s="18">
        <f>[29]Dec!$B$17</f>
        <v>573233696.55999994</v>
      </c>
      <c r="E31" s="19">
        <f>HLOOKUP($A31,'[27]08A'!$J$4:$CH$97,75,0)</f>
        <v>8.5500000000000007E-2</v>
      </c>
      <c r="F31" s="35">
        <f>HLOOKUP($A31,'[27]08A'!$J$4:$CH$97,76,0)</f>
        <v>45.5</v>
      </c>
      <c r="G31" s="6">
        <f t="shared" ref="G31:G36" si="18">-PMT(E30/12,F30,B31)</f>
        <v>15114393.464379132</v>
      </c>
      <c r="H31" s="6">
        <f t="shared" ref="H31:H36" si="19">G31-(E30/12*B31)</f>
        <v>10878033.26735913</v>
      </c>
      <c r="I31" s="7">
        <f t="shared" ref="I31:I36" si="20">C31-H31</f>
        <v>11161365.772640951</v>
      </c>
      <c r="J31" s="6">
        <f t="shared" ref="J31:J36" si="21">J30+1</f>
        <v>26</v>
      </c>
      <c r="K31" s="21">
        <f t="shared" ref="K31:K36" si="22">100*I31/(B31-H31)</f>
        <v>1.9099007661169867</v>
      </c>
      <c r="L31" s="20">
        <f t="shared" ref="L31:L36" si="23">100*K31/(100+K31*(J31-1))/100</f>
        <v>1.2926787380708316E-2</v>
      </c>
    </row>
    <row r="32" spans="1:12" x14ac:dyDescent="0.2">
      <c r="A32" s="8">
        <v>40209</v>
      </c>
      <c r="B32" s="32">
        <f t="shared" si="16"/>
        <v>573233696.55999994</v>
      </c>
      <c r="C32" s="6">
        <f t="shared" si="17"/>
        <v>21006078.469999909</v>
      </c>
      <c r="D32" s="18">
        <f>[30]Jan!$B$17</f>
        <v>552227618.09000003</v>
      </c>
      <c r="E32" s="19">
        <f>HLOOKUP($A32,'[27]08A'!$J$4:$CH$97,75,0)</f>
        <v>8.5500000000000007E-2</v>
      </c>
      <c r="F32" s="35">
        <f>HLOOKUP($A32,'[27]08A'!$J$4:$CH$97,76,0)</f>
        <v>44.67</v>
      </c>
      <c r="G32" s="6">
        <f t="shared" si="18"/>
        <v>14795274.695815334</v>
      </c>
      <c r="H32" s="6">
        <f t="shared" si="19"/>
        <v>10710984.607825335</v>
      </c>
      <c r="I32" s="7">
        <f t="shared" si="20"/>
        <v>10295093.862174574</v>
      </c>
      <c r="J32" s="6">
        <f t="shared" si="21"/>
        <v>27</v>
      </c>
      <c r="K32" s="21">
        <f t="shared" si="22"/>
        <v>1.8301650126172784</v>
      </c>
      <c r="L32" s="20">
        <f t="shared" si="23"/>
        <v>1.2400811824545834E-2</v>
      </c>
    </row>
    <row r="33" spans="1:12" x14ac:dyDescent="0.2">
      <c r="A33" s="8">
        <v>40237</v>
      </c>
      <c r="B33" s="32">
        <f t="shared" si="16"/>
        <v>552227618.09000003</v>
      </c>
      <c r="C33" s="6">
        <f t="shared" si="17"/>
        <v>21654415.790000021</v>
      </c>
      <c r="D33" s="18">
        <f>[30]Feb!$B$17</f>
        <v>530573202.30000001</v>
      </c>
      <c r="E33" s="19">
        <f>HLOOKUP($A33,'[27]08A'!$J$4:$CH$97,75,0)</f>
        <v>8.5500000000000007E-2</v>
      </c>
      <c r="F33" s="35">
        <f>HLOOKUP($A33,'[27]08A'!$J$4:$CH$97,76,0)</f>
        <v>43.8</v>
      </c>
      <c r="G33" s="6">
        <f t="shared" si="18"/>
        <v>14477495.396844028</v>
      </c>
      <c r="H33" s="6">
        <f t="shared" si="19"/>
        <v>10542873.617952777</v>
      </c>
      <c r="I33" s="7">
        <f t="shared" si="20"/>
        <v>11111542.172047244</v>
      </c>
      <c r="J33" s="6">
        <f t="shared" si="21"/>
        <v>28</v>
      </c>
      <c r="K33" s="21">
        <f t="shared" si="22"/>
        <v>2.0512931710633837</v>
      </c>
      <c r="L33" s="20">
        <f t="shared" si="23"/>
        <v>1.3201366187287537E-2</v>
      </c>
    </row>
    <row r="34" spans="1:12" x14ac:dyDescent="0.2">
      <c r="A34" s="8">
        <v>40268</v>
      </c>
      <c r="B34" s="32">
        <f t="shared" si="16"/>
        <v>530573202.30000001</v>
      </c>
      <c r="C34" s="6">
        <f t="shared" si="17"/>
        <v>25854439.889999986</v>
      </c>
      <c r="D34" s="18">
        <f>[30]Mar!$B$17</f>
        <v>504718762.41000003</v>
      </c>
      <c r="E34" s="19">
        <f>HLOOKUP($A34,'[27]08A'!$J$4:$CH$97,75,0)</f>
        <v>8.5599999999999996E-2</v>
      </c>
      <c r="F34" s="35">
        <f>HLOOKUP($A34,'[27]08A'!$J$4:$CH$97,76,0)</f>
        <v>42.83</v>
      </c>
      <c r="G34" s="6">
        <f t="shared" si="18"/>
        <v>14144620.104423618</v>
      </c>
      <c r="H34" s="6">
        <f t="shared" si="19"/>
        <v>10364286.038036117</v>
      </c>
      <c r="I34" s="7">
        <f t="shared" si="20"/>
        <v>15490153.851963868</v>
      </c>
      <c r="J34" s="6">
        <f t="shared" si="21"/>
        <v>29</v>
      </c>
      <c r="K34" s="21">
        <f t="shared" si="22"/>
        <v>2.97767942219649</v>
      </c>
      <c r="L34" s="20">
        <f t="shared" si="23"/>
        <v>1.6238195148620568E-2</v>
      </c>
    </row>
    <row r="35" spans="1:12" x14ac:dyDescent="0.2">
      <c r="A35" s="8">
        <v>40298</v>
      </c>
      <c r="B35" s="32">
        <f t="shared" si="16"/>
        <v>504718762.41000003</v>
      </c>
      <c r="C35" s="6">
        <f t="shared" si="17"/>
        <v>22789688.820000052</v>
      </c>
      <c r="D35" s="18">
        <f>[30]Apr!$B$17</f>
        <v>481929073.58999997</v>
      </c>
      <c r="E35" s="19">
        <f>HLOOKUP($A35,'[27]08A'!$J$4:$CH$97,75,0)</f>
        <v>8.5599999999999996E-2</v>
      </c>
      <c r="F35" s="35">
        <f>HLOOKUP($A35,'[27]08A'!$J$4:$CH$97,76,0)</f>
        <v>41.94</v>
      </c>
      <c r="G35" s="6">
        <f t="shared" si="18"/>
        <v>13717577.061033489</v>
      </c>
      <c r="H35" s="6">
        <f t="shared" si="19"/>
        <v>10117249.88917549</v>
      </c>
      <c r="I35" s="7">
        <f t="shared" si="20"/>
        <v>12672438.930824563</v>
      </c>
      <c r="J35" s="6">
        <f t="shared" si="21"/>
        <v>30</v>
      </c>
      <c r="K35" s="21">
        <f t="shared" si="22"/>
        <v>2.5621512692586048</v>
      </c>
      <c r="L35" s="20">
        <f t="shared" si="23"/>
        <v>1.4699461758223419E-2</v>
      </c>
    </row>
    <row r="36" spans="1:12" x14ac:dyDescent="0.2">
      <c r="A36" s="8">
        <v>40329</v>
      </c>
      <c r="B36" s="32">
        <f t="shared" si="16"/>
        <v>481929073.58999997</v>
      </c>
      <c r="C36" s="6">
        <f t="shared" si="17"/>
        <v>19363036.619999945</v>
      </c>
      <c r="D36" s="18">
        <f>[30]May!$B$17</f>
        <v>462566036.97000003</v>
      </c>
      <c r="E36" s="19">
        <f>HLOOKUP($A36,'[27]08A'!$J$4:$CH$97,75,0)</f>
        <v>8.5699999999999998E-2</v>
      </c>
      <c r="F36" s="35">
        <f>HLOOKUP($A36,'[27]08A'!$J$4:$CH$97,76,0)</f>
        <v>41.1</v>
      </c>
      <c r="G36" s="6">
        <f t="shared" si="18"/>
        <v>13336009.773176102</v>
      </c>
      <c r="H36" s="6">
        <f t="shared" si="19"/>
        <v>9898249.0482341014</v>
      </c>
      <c r="I36" s="7">
        <f t="shared" si="20"/>
        <v>9464787.5717658438</v>
      </c>
      <c r="J36" s="6">
        <f t="shared" si="21"/>
        <v>31</v>
      </c>
      <c r="K36" s="21">
        <f t="shared" si="22"/>
        <v>2.0051206573117319</v>
      </c>
      <c r="L36" s="20">
        <f t="shared" si="23"/>
        <v>1.2519983381115214E-2</v>
      </c>
    </row>
    <row r="37" spans="1:12" x14ac:dyDescent="0.2">
      <c r="A37" s="8">
        <v>40359</v>
      </c>
      <c r="B37" s="32">
        <f t="shared" ref="B37:B43" si="24">D36</f>
        <v>462566036.97000003</v>
      </c>
      <c r="C37" s="6">
        <f t="shared" ref="C37:C48" si="25">B37-D37</f>
        <v>21666506.550000012</v>
      </c>
      <c r="D37" s="18">
        <f>[30]Jun!$B$17</f>
        <v>440899530.42000002</v>
      </c>
      <c r="E37" s="19">
        <f>HLOOKUP($A37,'[27]08A'!$J$4:$CH$97,75,0)</f>
        <v>8.5900000000000004E-2</v>
      </c>
      <c r="F37" s="35">
        <f>HLOOKUP($A37,'[27]08A'!$J$4:$CH$97,76,0)</f>
        <v>40.22</v>
      </c>
      <c r="G37" s="6">
        <f t="shared" ref="G37:G43" si="26">-PMT(E36/12,F36,B37)</f>
        <v>13026937.511649018</v>
      </c>
      <c r="H37" s="6">
        <f t="shared" ref="H37:H43" si="27">G37-(E36/12*B37)</f>
        <v>9723445.0642882679</v>
      </c>
      <c r="I37" s="7">
        <f t="shared" ref="I37:I43" si="28">C37-H37</f>
        <v>11943061.485711744</v>
      </c>
      <c r="J37" s="6">
        <f t="shared" ref="J37:J43" si="29">J36+1</f>
        <v>32</v>
      </c>
      <c r="K37" s="21">
        <f t="shared" ref="K37:K43" si="30">100*I37/(B37-H37)</f>
        <v>2.6373538397639193</v>
      </c>
      <c r="L37" s="20">
        <f t="shared" ref="L37:L43" si="31">100*K37/(100+K37*(J37-1))/100</f>
        <v>1.4510251483332223E-2</v>
      </c>
    </row>
    <row r="38" spans="1:12" x14ac:dyDescent="0.2">
      <c r="A38" s="8">
        <v>40390</v>
      </c>
      <c r="B38" s="32">
        <f t="shared" si="24"/>
        <v>440899530.42000002</v>
      </c>
      <c r="C38" s="6">
        <f t="shared" si="25"/>
        <v>19429123.680000007</v>
      </c>
      <c r="D38" s="18">
        <f>[30]Jul!$B$17</f>
        <v>421470406.74000001</v>
      </c>
      <c r="E38" s="19">
        <f>HLOOKUP($A38,'[27]08A'!$J$4:$CH$97,75,0)</f>
        <v>8.5999999999999993E-2</v>
      </c>
      <c r="F38" s="35">
        <f>HLOOKUP($A38,'[27]08A'!$J$4:$CH$97,76,0)</f>
        <v>39.36</v>
      </c>
      <c r="G38" s="6">
        <f t="shared" si="26"/>
        <v>12654787.322178928</v>
      </c>
      <c r="H38" s="6">
        <f t="shared" si="27"/>
        <v>9498681.5169224273</v>
      </c>
      <c r="I38" s="7">
        <f t="shared" si="28"/>
        <v>9930442.1630775798</v>
      </c>
      <c r="J38" s="6">
        <f t="shared" si="29"/>
        <v>33</v>
      </c>
      <c r="K38" s="21">
        <f t="shared" si="30"/>
        <v>2.3019060320181803</v>
      </c>
      <c r="L38" s="20">
        <f t="shared" si="31"/>
        <v>1.3255170271267219E-2</v>
      </c>
    </row>
    <row r="39" spans="1:12" x14ac:dyDescent="0.2">
      <c r="A39" s="8">
        <v>40421</v>
      </c>
      <c r="B39" s="32">
        <f t="shared" si="24"/>
        <v>421470406.74000001</v>
      </c>
      <c r="C39" s="6">
        <f t="shared" si="25"/>
        <v>20060235.840000033</v>
      </c>
      <c r="D39" s="18">
        <f>[30]Aug!$B$17</f>
        <v>401410170.89999998</v>
      </c>
      <c r="E39" s="19">
        <f>HLOOKUP($A39,'[27]08A'!$J$4:$CH$97,75,0)</f>
        <v>8.6199999999999999E-2</v>
      </c>
      <c r="F39" s="35">
        <f>HLOOKUP($A39,'[27]08A'!$J$4:$CH$97,76,0)</f>
        <v>38.49</v>
      </c>
      <c r="G39" s="6">
        <f t="shared" si="26"/>
        <v>12327340.124524204</v>
      </c>
      <c r="H39" s="6">
        <f t="shared" si="27"/>
        <v>9306802.2095542047</v>
      </c>
      <c r="I39" s="7">
        <f t="shared" si="28"/>
        <v>10753433.630445829</v>
      </c>
      <c r="J39" s="6">
        <f t="shared" si="29"/>
        <v>34</v>
      </c>
      <c r="K39" s="21">
        <f t="shared" si="30"/>
        <v>2.6090206685514103</v>
      </c>
      <c r="L39" s="20">
        <f t="shared" si="31"/>
        <v>1.4019630119194271E-2</v>
      </c>
    </row>
    <row r="40" spans="1:12" x14ac:dyDescent="0.2">
      <c r="A40" s="8">
        <v>40451</v>
      </c>
      <c r="B40" s="32">
        <f t="shared" si="24"/>
        <v>401410170.89999998</v>
      </c>
      <c r="C40" s="6">
        <f t="shared" si="25"/>
        <v>19215428.889999986</v>
      </c>
      <c r="D40" s="18">
        <f>[30]Sep!$B$17</f>
        <v>382194742.00999999</v>
      </c>
      <c r="E40" s="19">
        <f>HLOOKUP($A40,'[27]08A'!$J$4:$CH$97,75,0)</f>
        <v>8.6300000000000002E-2</v>
      </c>
      <c r="F40" s="35">
        <f>HLOOKUP($A40,'[27]08A'!$J$4:$CH$97,76,0)</f>
        <v>37.619999999999997</v>
      </c>
      <c r="G40" s="6">
        <f t="shared" si="26"/>
        <v>11974206.649598915</v>
      </c>
      <c r="H40" s="6">
        <f t="shared" si="27"/>
        <v>9090743.5886339154</v>
      </c>
      <c r="I40" s="7">
        <f t="shared" si="28"/>
        <v>10124685.30136607</v>
      </c>
      <c r="J40" s="6">
        <f t="shared" si="29"/>
        <v>35</v>
      </c>
      <c r="K40" s="21">
        <f t="shared" si="30"/>
        <v>2.5807249390508944</v>
      </c>
      <c r="L40" s="20">
        <f t="shared" si="31"/>
        <v>1.374593080301446E-2</v>
      </c>
    </row>
    <row r="41" spans="1:12" x14ac:dyDescent="0.2">
      <c r="A41" s="8">
        <v>40482</v>
      </c>
      <c r="B41" s="32">
        <f t="shared" si="24"/>
        <v>382194742.00999999</v>
      </c>
      <c r="C41" s="6">
        <f t="shared" si="25"/>
        <v>17865188.810000002</v>
      </c>
      <c r="D41" s="18">
        <f>[30]Oct!$B$17</f>
        <v>364329553.19999999</v>
      </c>
      <c r="E41" s="19">
        <f>HLOOKUP($A41,'[27]08A'!$J$4:$CH$97,75,0)</f>
        <v>8.6400000000000005E-2</v>
      </c>
      <c r="F41" s="35">
        <f>HLOOKUP($A41,'[27]08A'!$J$4:$CH$97,76,0)</f>
        <v>36.770000000000003</v>
      </c>
      <c r="G41" s="6">
        <f t="shared" si="26"/>
        <v>11631819.704768805</v>
      </c>
      <c r="H41" s="6">
        <f t="shared" si="27"/>
        <v>8883202.5184802227</v>
      </c>
      <c r="I41" s="7">
        <f t="shared" si="28"/>
        <v>8981986.2915197797</v>
      </c>
      <c r="J41" s="6">
        <f t="shared" si="29"/>
        <v>36</v>
      </c>
      <c r="K41" s="21">
        <f t="shared" si="30"/>
        <v>2.4060296404857899</v>
      </c>
      <c r="L41" s="20">
        <f t="shared" si="31"/>
        <v>1.3061267523504614E-2</v>
      </c>
    </row>
    <row r="42" spans="1:12" x14ac:dyDescent="0.2">
      <c r="A42" s="8">
        <v>40512</v>
      </c>
      <c r="B42" s="32">
        <f t="shared" si="24"/>
        <v>364329553.19999999</v>
      </c>
      <c r="C42" s="6">
        <f t="shared" si="25"/>
        <v>17481656.959999979</v>
      </c>
      <c r="D42" s="18">
        <f>[30]Nov!$B$17</f>
        <v>346847896.24000001</v>
      </c>
      <c r="E42" s="19">
        <f>HLOOKUP($A42,'[27]08A'!$C$4:$CH$97,75,0)</f>
        <v>8.6499999999999994E-2</v>
      </c>
      <c r="F42" s="35">
        <f>HLOOKUP($A42,'[27]08A'!$C$4:$CH$97,76,0)</f>
        <v>35.9</v>
      </c>
      <c r="G42" s="6">
        <f t="shared" si="26"/>
        <v>11313149.123197159</v>
      </c>
      <c r="H42" s="6">
        <f t="shared" si="27"/>
        <v>8689976.3401571587</v>
      </c>
      <c r="I42" s="7">
        <f t="shared" si="28"/>
        <v>8791680.6198428199</v>
      </c>
      <c r="J42" s="6">
        <f t="shared" si="29"/>
        <v>37</v>
      </c>
      <c r="K42" s="21">
        <f t="shared" si="30"/>
        <v>2.4720759982535947</v>
      </c>
      <c r="L42" s="20">
        <f t="shared" si="31"/>
        <v>1.3080131496762695E-2</v>
      </c>
    </row>
    <row r="43" spans="1:12" x14ac:dyDescent="0.2">
      <c r="A43" s="8">
        <v>40543</v>
      </c>
      <c r="B43" s="32">
        <f t="shared" si="24"/>
        <v>346847896.24000001</v>
      </c>
      <c r="C43" s="6">
        <f t="shared" si="25"/>
        <v>16653805.569999993</v>
      </c>
      <c r="D43" s="18">
        <f>[30]Dec!$B$17</f>
        <v>330194090.67000002</v>
      </c>
      <c r="E43" s="19">
        <f>HLOOKUP($A43,'[27]08A'!$C$4:$CH$97,75,0)</f>
        <v>8.6699999999999999E-2</v>
      </c>
      <c r="F43" s="35">
        <f>HLOOKUP($A43,'[27]08A'!$C$4:$CH$97,76,0)</f>
        <v>35.03</v>
      </c>
      <c r="G43" s="6">
        <f t="shared" si="26"/>
        <v>11000042.594778042</v>
      </c>
      <c r="H43" s="6">
        <f t="shared" si="27"/>
        <v>8499847.3427147083</v>
      </c>
      <c r="I43" s="7">
        <f t="shared" si="28"/>
        <v>8153958.2272852845</v>
      </c>
      <c r="J43" s="6">
        <f t="shared" si="29"/>
        <v>38</v>
      </c>
      <c r="K43" s="21">
        <f t="shared" si="30"/>
        <v>2.4099320962127493</v>
      </c>
      <c r="L43" s="20">
        <f t="shared" si="31"/>
        <v>1.2739673858860146E-2</v>
      </c>
    </row>
    <row r="44" spans="1:12" x14ac:dyDescent="0.2">
      <c r="A44" s="8">
        <v>40574</v>
      </c>
      <c r="B44" s="32">
        <f t="shared" ref="B44:B50" si="32">D43</f>
        <v>330194090.67000002</v>
      </c>
      <c r="C44" s="6">
        <f t="shared" si="25"/>
        <v>16913464.100000024</v>
      </c>
      <c r="D44" s="18">
        <f>[31]Jan!$B$17</f>
        <v>313280626.56999999</v>
      </c>
      <c r="E44" s="19">
        <f>HLOOKUP($A44,'[27]08A'!$C$4:$CH$97,75,0)</f>
        <v>8.6900000000000005E-2</v>
      </c>
      <c r="F44" s="35">
        <f>HLOOKUP($A44,'[27]08A'!$C$4:$CH$97,76,0)</f>
        <v>34.159999999999997</v>
      </c>
      <c r="G44" s="6">
        <f t="shared" ref="G44:G50" si="33">-PMT(E43/12,F43,B44)</f>
        <v>10702956.061289206</v>
      </c>
      <c r="H44" s="6">
        <f t="shared" ref="H44:H50" si="34">G44-(E43/12*B44)</f>
        <v>8317303.7561984565</v>
      </c>
      <c r="I44" s="7">
        <f t="shared" ref="I44:I50" si="35">C44-H44</f>
        <v>8596160.3438015673</v>
      </c>
      <c r="J44" s="6">
        <f t="shared" ref="J44:J50" si="36">J43+1</f>
        <v>39</v>
      </c>
      <c r="K44" s="21">
        <f t="shared" ref="K44:K50" si="37">100*I44/(B44-H44)</f>
        <v>2.6706369310513889</v>
      </c>
      <c r="L44" s="20">
        <f t="shared" ref="L44:L50" si="38">100*K44/(100+K44*(J44-1))/100</f>
        <v>1.3254820408998433E-2</v>
      </c>
    </row>
    <row r="45" spans="1:12" x14ac:dyDescent="0.2">
      <c r="A45" s="8">
        <v>40602</v>
      </c>
      <c r="B45" s="32">
        <f t="shared" si="32"/>
        <v>313280626.56999999</v>
      </c>
      <c r="C45" s="6">
        <f t="shared" si="25"/>
        <v>16365955.650000036</v>
      </c>
      <c r="D45" s="18">
        <f>[31]Feb!$B$17</f>
        <v>296914670.91999996</v>
      </c>
      <c r="E45" s="19">
        <f>HLOOKUP($A45,'[27]08A'!$C$4:$CH$97,75,0)</f>
        <v>8.6999999999999994E-2</v>
      </c>
      <c r="F45" s="35">
        <f>HLOOKUP($A45,'[27]08A'!$C$4:$CH$97,76,0)</f>
        <v>33.299999999999997</v>
      </c>
      <c r="G45" s="6">
        <f t="shared" si="33"/>
        <v>10385034.302826554</v>
      </c>
      <c r="H45" s="6">
        <f t="shared" si="34"/>
        <v>8116360.4320821371</v>
      </c>
      <c r="I45" s="7">
        <f t="shared" si="35"/>
        <v>8249595.2179178987</v>
      </c>
      <c r="J45" s="6">
        <f t="shared" si="36"/>
        <v>40</v>
      </c>
      <c r="K45" s="21">
        <f t="shared" si="37"/>
        <v>2.703329364975362</v>
      </c>
      <c r="L45" s="20">
        <f t="shared" si="38"/>
        <v>1.3159379845199961E-2</v>
      </c>
    </row>
    <row r="46" spans="1:12" x14ac:dyDescent="0.2">
      <c r="A46" s="8">
        <v>40633</v>
      </c>
      <c r="B46" s="32">
        <f t="shared" si="32"/>
        <v>296914670.91999996</v>
      </c>
      <c r="C46" s="6">
        <f t="shared" si="25"/>
        <v>17099786.289999962</v>
      </c>
      <c r="D46" s="18">
        <f>[31]Mar!$B$17</f>
        <v>279814884.63</v>
      </c>
      <c r="E46" s="19">
        <f>HLOOKUP($A46,'[27]08A'!$C$4:$CH$97,75,0)</f>
        <v>8.72E-2</v>
      </c>
      <c r="F46" s="35">
        <f>HLOOKUP($A46,'[27]08A'!$C$4:$CH$97,76,0)</f>
        <v>32.380000000000003</v>
      </c>
      <c r="G46" s="6">
        <f t="shared" si="33"/>
        <v>10068065.498229856</v>
      </c>
      <c r="H46" s="6">
        <f t="shared" si="34"/>
        <v>7915434.1340598557</v>
      </c>
      <c r="I46" s="7">
        <f t="shared" si="35"/>
        <v>9184352.1559401061</v>
      </c>
      <c r="J46" s="6">
        <f t="shared" si="36"/>
        <v>41</v>
      </c>
      <c r="K46" s="21">
        <f t="shared" si="37"/>
        <v>3.1779849172206975</v>
      </c>
      <c r="L46" s="20">
        <f t="shared" si="38"/>
        <v>1.39925737896125E-2</v>
      </c>
    </row>
    <row r="47" spans="1:12" x14ac:dyDescent="0.2">
      <c r="A47" s="8">
        <v>40663</v>
      </c>
      <c r="B47" s="32">
        <f t="shared" si="32"/>
        <v>279814884.63</v>
      </c>
      <c r="C47" s="6">
        <f t="shared" si="25"/>
        <v>14224054.24000001</v>
      </c>
      <c r="D47" s="18">
        <f>[31]Apr!$B$17</f>
        <v>265590830.38999999</v>
      </c>
      <c r="E47" s="19">
        <f>HLOOKUP($A47,'[27]08A'!$C$4:$CH$97,75,0)</f>
        <v>8.7400000000000005E-2</v>
      </c>
      <c r="F47" s="35">
        <f>HLOOKUP($A47,'[27]08A'!$C$4:$CH$97,76,0)</f>
        <v>31.58</v>
      </c>
      <c r="G47" s="6">
        <f t="shared" si="33"/>
        <v>9729305.4871065728</v>
      </c>
      <c r="H47" s="6">
        <f t="shared" si="34"/>
        <v>7695983.9921285734</v>
      </c>
      <c r="I47" s="7">
        <f t="shared" si="35"/>
        <v>6528070.2478714362</v>
      </c>
      <c r="J47" s="6">
        <f t="shared" si="36"/>
        <v>42</v>
      </c>
      <c r="K47" s="21">
        <f t="shared" si="37"/>
        <v>2.3989771502710933</v>
      </c>
      <c r="L47" s="20">
        <f t="shared" si="38"/>
        <v>1.2094175109597345E-2</v>
      </c>
    </row>
    <row r="48" spans="1:12" x14ac:dyDescent="0.2">
      <c r="A48" s="8">
        <v>40694</v>
      </c>
      <c r="B48" s="32">
        <f t="shared" si="32"/>
        <v>265590830.38999999</v>
      </c>
      <c r="C48" s="6">
        <f t="shared" si="25"/>
        <v>14544206.729999989</v>
      </c>
      <c r="D48" s="18">
        <f>[31]May!$B$17</f>
        <v>251046623.66</v>
      </c>
      <c r="E48" s="19">
        <f>HLOOKUP($A48,'[27]08A'!$C$4:$CH$97,75,0)</f>
        <v>8.77E-2</v>
      </c>
      <c r="F48" s="35">
        <f>HLOOKUP($A48,'[27]08A'!$C$4:$CH$97,76,0)</f>
        <v>30.73</v>
      </c>
      <c r="G48" s="6">
        <f t="shared" si="33"/>
        <v>9444789.2674436104</v>
      </c>
      <c r="H48" s="6">
        <f t="shared" si="34"/>
        <v>7510402.7194364434</v>
      </c>
      <c r="I48" s="7">
        <f t="shared" si="35"/>
        <v>7033804.0105635459</v>
      </c>
      <c r="J48" s="6">
        <f t="shared" si="36"/>
        <v>43</v>
      </c>
      <c r="K48" s="21">
        <f t="shared" si="37"/>
        <v>2.7254310115845395</v>
      </c>
      <c r="L48" s="20">
        <f t="shared" si="38"/>
        <v>1.2707861821808452E-2</v>
      </c>
    </row>
    <row r="49" spans="1:12" x14ac:dyDescent="0.2">
      <c r="A49" s="8">
        <v>40724</v>
      </c>
      <c r="B49" s="32">
        <f t="shared" si="32"/>
        <v>251046623.66</v>
      </c>
      <c r="C49" s="6">
        <f>B49-D49</f>
        <v>14216861.75999999</v>
      </c>
      <c r="D49" s="18">
        <f>[31]Jun!$B$17</f>
        <v>236829761.90000001</v>
      </c>
      <c r="E49" s="19">
        <f>HLOOKUP($A49,'[27]08A'!$C$4:$CH$97,75,0)</f>
        <v>8.7899999999999992E-2</v>
      </c>
      <c r="F49" s="35">
        <f>HLOOKUP($A49,'[27]08A'!$C$4:$CH$97,76,0)</f>
        <v>29.92</v>
      </c>
      <c r="G49" s="6">
        <f t="shared" si="33"/>
        <v>9150798.1398516353</v>
      </c>
      <c r="H49" s="6">
        <f t="shared" si="34"/>
        <v>7316065.7319364687</v>
      </c>
      <c r="I49" s="7">
        <f t="shared" si="35"/>
        <v>6900796.0280635217</v>
      </c>
      <c r="J49" s="6">
        <f t="shared" si="36"/>
        <v>44</v>
      </c>
      <c r="K49" s="21">
        <f t="shared" si="37"/>
        <v>2.8313216392424105</v>
      </c>
      <c r="L49" s="20">
        <f t="shared" si="38"/>
        <v>1.2768262044687888E-2</v>
      </c>
    </row>
    <row r="50" spans="1:12" x14ac:dyDescent="0.2">
      <c r="A50" s="8">
        <v>40755</v>
      </c>
      <c r="B50" s="32">
        <f t="shared" si="32"/>
        <v>236829761.90000001</v>
      </c>
      <c r="C50" s="6">
        <f>B50-D50</f>
        <v>12672948.550000012</v>
      </c>
      <c r="D50" s="18">
        <f>[31]Jul!$B$17</f>
        <v>224156813.34999999</v>
      </c>
      <c r="E50" s="19">
        <f>HLOOKUP($A50,'[27]08A'!$C$4:$CH$97,75,0)</f>
        <v>8.8100000000000012E-2</v>
      </c>
      <c r="F50" s="35">
        <f>HLOOKUP($A50,'[27]08A'!$C$4:$CH$97,76,0)</f>
        <v>29.13</v>
      </c>
      <c r="G50" s="6">
        <f t="shared" si="33"/>
        <v>8843320.1034650188</v>
      </c>
      <c r="H50" s="6">
        <f t="shared" si="34"/>
        <v>7108542.097547519</v>
      </c>
      <c r="I50" s="7">
        <f t="shared" si="35"/>
        <v>5564406.4524524929</v>
      </c>
      <c r="J50" s="6">
        <f t="shared" si="36"/>
        <v>45</v>
      </c>
      <c r="K50" s="21">
        <f t="shared" si="37"/>
        <v>2.422243124617558</v>
      </c>
      <c r="L50" s="20">
        <f t="shared" si="38"/>
        <v>1.1725522302776976E-2</v>
      </c>
    </row>
    <row r="51" spans="1:12" x14ac:dyDescent="0.2">
      <c r="A51" s="8">
        <v>40786</v>
      </c>
      <c r="B51" s="32">
        <f>D50</f>
        <v>224156813.34999999</v>
      </c>
      <c r="C51" s="6">
        <f>B51-D51</f>
        <v>14020957.789999992</v>
      </c>
      <c r="D51" s="18">
        <f>[31]Aug!$B$17</f>
        <v>210135855.56</v>
      </c>
      <c r="E51" s="19">
        <f>HLOOKUP($A51,'[27]08A'!$C$4:$CH$97,75,0)</f>
        <v>8.8399999999999992E-2</v>
      </c>
      <c r="F51" s="35">
        <f>HLOOKUP($A51,'[27]08A'!$C$4:$CH$97,76,0)</f>
        <v>28.27</v>
      </c>
      <c r="G51" s="6">
        <f>-PMT(E50/12,F50,B51)</f>
        <v>8575305.3387140222</v>
      </c>
      <c r="H51" s="6">
        <f>G51-(E50/12*B51)</f>
        <v>6929620.7340361057</v>
      </c>
      <c r="I51" s="7">
        <f>C51-H51</f>
        <v>7091337.055963886</v>
      </c>
      <c r="J51" s="6">
        <f>J50+1</f>
        <v>46</v>
      </c>
      <c r="K51" s="21">
        <f>100*I51/(B51-H51)</f>
        <v>3.2644794468713987</v>
      </c>
      <c r="L51" s="20">
        <f>100*K51/(100+K51*(J51-1))/100</f>
        <v>1.3221784613676154E-2</v>
      </c>
    </row>
    <row r="52" spans="1:12" x14ac:dyDescent="0.2">
      <c r="A52" s="8">
        <v>40816</v>
      </c>
      <c r="B52" s="32">
        <f>D51</f>
        <v>210135855.56</v>
      </c>
      <c r="C52" s="6">
        <f>B52-D52</f>
        <v>12495327.150000006</v>
      </c>
      <c r="D52" s="18">
        <f>[31]Sep!$B$17</f>
        <v>197640528.41</v>
      </c>
      <c r="E52" s="19">
        <f>HLOOKUP($A52,'[27]08A'!$C$4:$CH$97,75,0)</f>
        <v>8.8699999999999987E-2</v>
      </c>
      <c r="F52" s="35">
        <f>HLOOKUP($A52,'[27]08A'!$C$4:$CH$97,76,0)</f>
        <v>27.45</v>
      </c>
      <c r="G52" s="6">
        <f>-PMT(E51/12,F51,B52)</f>
        <v>8261268.0494573424</v>
      </c>
      <c r="H52" s="6">
        <f>G52-(E51/12*B52)</f>
        <v>6713267.2468320094</v>
      </c>
      <c r="I52" s="7">
        <f>C52-H52</f>
        <v>5782059.9031679966</v>
      </c>
      <c r="J52" s="6">
        <f>J51+1</f>
        <v>47</v>
      </c>
      <c r="K52" s="21">
        <f>100*I52/(B52-H52)</f>
        <v>2.8423883262494654</v>
      </c>
      <c r="L52" s="20">
        <f>100*K52/(100+K52*(J52-1))/100</f>
        <v>1.2318049896989031E-2</v>
      </c>
    </row>
    <row r="53" spans="1:12" x14ac:dyDescent="0.2">
      <c r="A53" s="8">
        <v>40847</v>
      </c>
      <c r="B53" s="32">
        <f t="shared" ref="B53:B59" si="39">D52</f>
        <v>197640528.41</v>
      </c>
      <c r="C53" s="6">
        <f t="shared" ref="C53:C59" si="40">B53-D53</f>
        <v>12020467.340000004</v>
      </c>
      <c r="D53" s="18">
        <f>[31]Oct!$B$17</f>
        <v>185620061.06999999</v>
      </c>
      <c r="E53" s="19">
        <f>HLOOKUP($A53,'[27]08A'!$C$4:$CH$97,75,0)</f>
        <v>8.8900000000000007E-2</v>
      </c>
      <c r="F53" s="35">
        <f>HLOOKUP($A53,'[27]08A'!$C$4:$CH$97,76,0)</f>
        <v>26.65</v>
      </c>
      <c r="G53" s="6">
        <f t="shared" ref="G53:G59" si="41">-PMT(E52/12,F52,B53)</f>
        <v>7981636.9376589721</v>
      </c>
      <c r="H53" s="6">
        <f t="shared" ref="H53:H59" si="42">G53-(E52/12*B53)</f>
        <v>6520744.0318283886</v>
      </c>
      <c r="I53" s="7">
        <f t="shared" ref="I53:I59" si="43">C53-H53</f>
        <v>5499723.308171615</v>
      </c>
      <c r="J53" s="6">
        <f t="shared" ref="J53:J60" si="44">J52+1</f>
        <v>48</v>
      </c>
      <c r="K53" s="21">
        <f t="shared" ref="K53:K59" si="45">100*I53/(B53-H53)</f>
        <v>2.8776315995047534</v>
      </c>
      <c r="L53" s="20">
        <f t="shared" ref="L53:L59" si="46">100*K53/(100+K53*(J53-1))/100</f>
        <v>1.2232296207492173E-2</v>
      </c>
    </row>
    <row r="54" spans="1:12" x14ac:dyDescent="0.2">
      <c r="A54" s="8">
        <v>40877</v>
      </c>
      <c r="B54" s="32">
        <f t="shared" si="39"/>
        <v>185620061.06999999</v>
      </c>
      <c r="C54" s="6">
        <f t="shared" si="40"/>
        <v>11027475.069999993</v>
      </c>
      <c r="D54" s="18">
        <f>[31]Nov!$B$17</f>
        <v>174592586</v>
      </c>
      <c r="E54" s="19">
        <f>HLOOKUP($A54,'[27]08A'!$C$4:$CH$97,75,0)</f>
        <v>8.9099999999999999E-2</v>
      </c>
      <c r="F54" s="35">
        <f>HLOOKUP($A54,'[27]08A'!$C$4:$CH$97,76,0)</f>
        <v>25.86</v>
      </c>
      <c r="G54" s="6">
        <f t="shared" si="41"/>
        <v>7700968.0324193267</v>
      </c>
      <c r="H54" s="6">
        <f t="shared" si="42"/>
        <v>6325832.7466590768</v>
      </c>
      <c r="I54" s="7">
        <f t="shared" si="43"/>
        <v>4701642.3233409161</v>
      </c>
      <c r="J54" s="6">
        <f t="shared" si="44"/>
        <v>49</v>
      </c>
      <c r="K54" s="21">
        <f t="shared" si="45"/>
        <v>2.6223054513845976</v>
      </c>
      <c r="L54" s="20">
        <f t="shared" si="46"/>
        <v>1.1609765659857637E-2</v>
      </c>
    </row>
    <row r="55" spans="1:12" x14ac:dyDescent="0.2">
      <c r="A55" s="8">
        <v>40908</v>
      </c>
      <c r="B55" s="32">
        <f t="shared" si="39"/>
        <v>174592586</v>
      </c>
      <c r="C55" s="6">
        <f t="shared" si="40"/>
        <v>10606448.110000014</v>
      </c>
      <c r="D55" s="18">
        <f>[31]Dec!$B$17</f>
        <v>163986137.88999999</v>
      </c>
      <c r="E55" s="19">
        <f>HLOOKUP($A55,'[27]08A'!$C$4:$CH$97,75,0)</f>
        <v>8.9399999999999993E-2</v>
      </c>
      <c r="F55" s="35">
        <f>HLOOKUP($A55,'[27]08A'!$C$4:$CH$97,76,0)</f>
        <v>25.08</v>
      </c>
      <c r="G55" s="6">
        <f t="shared" si="41"/>
        <v>7445315.7961765481</v>
      </c>
      <c r="H55" s="6">
        <f t="shared" si="42"/>
        <v>6148965.8451265479</v>
      </c>
      <c r="I55" s="7">
        <f t="shared" si="43"/>
        <v>4457482.2648734665</v>
      </c>
      <c r="J55" s="6">
        <f t="shared" si="44"/>
        <v>50</v>
      </c>
      <c r="K55" s="21">
        <f t="shared" si="45"/>
        <v>2.6462755079563642</v>
      </c>
      <c r="L55" s="20">
        <f t="shared" si="46"/>
        <v>1.1522202789795676E-2</v>
      </c>
    </row>
    <row r="56" spans="1:12" x14ac:dyDescent="0.2">
      <c r="A56" s="8">
        <v>40939</v>
      </c>
      <c r="B56" s="32">
        <f t="shared" si="39"/>
        <v>163986137.88999999</v>
      </c>
      <c r="C56" s="6">
        <f t="shared" si="40"/>
        <v>11248418.949999988</v>
      </c>
      <c r="D56" s="18">
        <f>[32]Jan!$B$17</f>
        <v>152737718.94</v>
      </c>
      <c r="E56" s="19">
        <f>HLOOKUP($A56,'[27]08A'!$C$4:$CH$97,75,0)</f>
        <v>8.9700000000000002E-2</v>
      </c>
      <c r="F56" s="35">
        <f>HLOOKUP($A56,'[27]08A'!$C$4:$CH$97,76,0)</f>
        <v>24.26</v>
      </c>
      <c r="G56" s="6">
        <f t="shared" si="41"/>
        <v>7192637.4571437985</v>
      </c>
      <c r="H56" s="6">
        <f t="shared" si="42"/>
        <v>5970940.7298632991</v>
      </c>
      <c r="I56" s="7">
        <f t="shared" si="43"/>
        <v>5277478.220136689</v>
      </c>
      <c r="J56" s="6">
        <f t="shared" si="44"/>
        <v>51</v>
      </c>
      <c r="K56" s="21">
        <f t="shared" si="45"/>
        <v>3.3398548462325151</v>
      </c>
      <c r="L56" s="20">
        <f t="shared" si="46"/>
        <v>1.2509159677210771E-2</v>
      </c>
    </row>
    <row r="57" spans="1:12" x14ac:dyDescent="0.2">
      <c r="A57" s="8">
        <v>40968</v>
      </c>
      <c r="B57" s="32">
        <f t="shared" si="39"/>
        <v>152737718.94</v>
      </c>
      <c r="C57" s="6">
        <f t="shared" si="40"/>
        <v>10100810.219999999</v>
      </c>
      <c r="D57" s="18">
        <f>[32]Feb!$B$17</f>
        <v>142636908.72</v>
      </c>
      <c r="E57" s="19">
        <f>HLOOKUP($A57,'[27]08A'!$C$4:$CH$97,75,0)</f>
        <v>0.09</v>
      </c>
      <c r="F57" s="35">
        <f>HLOOKUP($A57,'[27]08A'!$C$4:$CH$97,76,0)</f>
        <v>23.45</v>
      </c>
      <c r="G57" s="6">
        <f t="shared" si="41"/>
        <v>6907405.2534436323</v>
      </c>
      <c r="H57" s="6">
        <f t="shared" si="42"/>
        <v>5765690.8043671325</v>
      </c>
      <c r="I57" s="7">
        <f t="shared" si="43"/>
        <v>4335119.4156328663</v>
      </c>
      <c r="J57" s="6">
        <f t="shared" si="44"/>
        <v>52</v>
      </c>
      <c r="K57" s="21">
        <f t="shared" si="45"/>
        <v>2.9496220951868537</v>
      </c>
      <c r="L57" s="20">
        <f t="shared" si="46"/>
        <v>1.1778195640107028E-2</v>
      </c>
    </row>
    <row r="58" spans="1:12" x14ac:dyDescent="0.2">
      <c r="A58" s="8">
        <v>40999</v>
      </c>
      <c r="B58" s="32">
        <f t="shared" si="39"/>
        <v>142636908.72</v>
      </c>
      <c r="C58" s="6">
        <f t="shared" si="40"/>
        <v>10405311.430000007</v>
      </c>
      <c r="D58" s="18">
        <f>[32]Mar!$B$17</f>
        <v>132231597.28999999</v>
      </c>
      <c r="E58" s="19">
        <f>HLOOKUP($A58,'[27]08A'!$C$4:$CH$97,75,0)</f>
        <v>9.0399999999999994E-2</v>
      </c>
      <c r="F58" s="35">
        <f>HLOOKUP($A58,'[27]08A'!$C$4:$CH$97,76,0)</f>
        <v>22.66</v>
      </c>
      <c r="G58" s="6">
        <f t="shared" si="41"/>
        <v>6655879.5547455577</v>
      </c>
      <c r="H58" s="6">
        <f t="shared" si="42"/>
        <v>5586102.739345558</v>
      </c>
      <c r="I58" s="7">
        <f t="shared" si="43"/>
        <v>4819208.6906544492</v>
      </c>
      <c r="J58" s="6">
        <f t="shared" si="44"/>
        <v>53</v>
      </c>
      <c r="K58" s="21">
        <f t="shared" si="45"/>
        <v>3.5163665446336085</v>
      </c>
      <c r="L58" s="20">
        <f t="shared" si="46"/>
        <v>1.2431866228974464E-2</v>
      </c>
    </row>
    <row r="59" spans="1:12" x14ac:dyDescent="0.2">
      <c r="A59" s="8">
        <v>41029</v>
      </c>
      <c r="B59" s="32">
        <f t="shared" si="39"/>
        <v>132231597.28999999</v>
      </c>
      <c r="C59" s="6">
        <f t="shared" si="40"/>
        <v>9363828.8499999791</v>
      </c>
      <c r="D59" s="18">
        <f>[32]Apr!$B$17</f>
        <v>122867768.44000001</v>
      </c>
      <c r="E59" s="19">
        <f>HLOOKUP($A59,'[27]08A'!$C$4:$CH$97,75,0)</f>
        <v>9.0800000000000006E-2</v>
      </c>
      <c r="F59" s="35">
        <f>HLOOKUP($A59,'[27]08A'!$C$4:$CH$97,76,0)</f>
        <v>21.9</v>
      </c>
      <c r="G59" s="6">
        <f t="shared" si="41"/>
        <v>6369599.0439568311</v>
      </c>
      <c r="H59" s="6">
        <f t="shared" si="42"/>
        <v>5373454.3443721645</v>
      </c>
      <c r="I59" s="7">
        <f t="shared" si="43"/>
        <v>3990374.5056278147</v>
      </c>
      <c r="J59" s="6">
        <f t="shared" si="44"/>
        <v>54</v>
      </c>
      <c r="K59" s="21">
        <f t="shared" si="45"/>
        <v>3.1455406905476408</v>
      </c>
      <c r="L59" s="20">
        <f t="shared" si="46"/>
        <v>1.1793699395290508E-2</v>
      </c>
    </row>
    <row r="60" spans="1:12" x14ac:dyDescent="0.2">
      <c r="A60" s="8">
        <v>41060</v>
      </c>
      <c r="B60" s="32">
        <f>D59</f>
        <v>122867768.44000001</v>
      </c>
      <c r="C60" s="6">
        <f>B60-D60</f>
        <v>9366839.4500000179</v>
      </c>
      <c r="D60" s="18">
        <f>[32]May!$B$17</f>
        <v>113500928.98999999</v>
      </c>
      <c r="E60" s="19">
        <f>HLOOKUP($A60,'[27]08A'!$C$4:$CH$97,75,0)</f>
        <v>9.1400000000000009E-2</v>
      </c>
      <c r="F60" s="35">
        <f>HLOOKUP($A60,'[27]08A'!$C$4:$CH$97,76,0)</f>
        <v>21.18</v>
      </c>
      <c r="G60" s="6">
        <f>-PMT(E59/12,F59,B60)</f>
        <v>6109233.6971670222</v>
      </c>
      <c r="H60" s="6">
        <f>G60-(E59/12*B60)</f>
        <v>5179534.2493043551</v>
      </c>
      <c r="I60" s="7">
        <f>C60-H60</f>
        <v>4187305.2006956628</v>
      </c>
      <c r="J60" s="6">
        <f t="shared" si="44"/>
        <v>55</v>
      </c>
      <c r="K60" s="21">
        <f>100*I60/(B60-H60)</f>
        <v>3.557964166503492</v>
      </c>
      <c r="L60" s="20">
        <f>100*K60/(100+K60*(J60-1))/100</f>
        <v>1.2179383750216911E-2</v>
      </c>
    </row>
    <row r="61" spans="1:12" x14ac:dyDescent="0.2">
      <c r="A61" s="8"/>
      <c r="B61" s="32"/>
      <c r="C61" s="6"/>
      <c r="D61" s="18"/>
      <c r="E61" s="19"/>
      <c r="F61" s="35"/>
      <c r="G61" s="6"/>
      <c r="H61" s="6"/>
      <c r="I61" s="7"/>
      <c r="J61" s="6"/>
      <c r="K61" s="21"/>
      <c r="L61" s="20"/>
    </row>
    <row r="62" spans="1:12" x14ac:dyDescent="0.2">
      <c r="A62" s="8"/>
      <c r="B62" s="32"/>
      <c r="C62" s="6"/>
      <c r="D62" s="18"/>
      <c r="E62" s="19"/>
      <c r="F62" s="35"/>
      <c r="G62" s="6"/>
      <c r="H62" s="6"/>
      <c r="I62" s="7"/>
      <c r="J62" s="6"/>
      <c r="K62" s="21"/>
      <c r="L62" s="20"/>
    </row>
    <row r="63" spans="1:12" x14ac:dyDescent="0.2">
      <c r="A63" s="8"/>
      <c r="B63" s="32"/>
      <c r="C63" s="6"/>
      <c r="D63" s="18"/>
      <c r="E63" s="19"/>
      <c r="F63" s="35"/>
      <c r="G63" s="6"/>
      <c r="H63" s="6"/>
      <c r="I63" s="7"/>
      <c r="J63" s="6"/>
      <c r="K63" s="21"/>
      <c r="L63" s="20"/>
    </row>
    <row r="64" spans="1:12" x14ac:dyDescent="0.2">
      <c r="A64" s="8"/>
      <c r="B64" s="32"/>
      <c r="C64" s="6"/>
      <c r="D64" s="18"/>
      <c r="E64" s="19"/>
      <c r="F64" s="35"/>
      <c r="G64" s="6"/>
      <c r="H64" s="6"/>
      <c r="I64" s="7"/>
      <c r="J64" s="6"/>
      <c r="K64" s="21"/>
      <c r="L64" s="20"/>
    </row>
  </sheetData>
  <phoneticPr fontId="0" type="noConversion"/>
  <pageMargins left="0.7" right="0.7" top="0.75" bottom="0.75" header="0.3" footer="0.3"/>
  <pageSetup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8" tint="-0.499984740745262"/>
  </sheetPr>
  <dimension ref="A1:L65"/>
  <sheetViews>
    <sheetView zoomScaleNormal="100" workbookViewId="0">
      <selection activeCell="D32" sqref="D32"/>
    </sheetView>
  </sheetViews>
  <sheetFormatPr defaultColWidth="9.140625" defaultRowHeight="11.25" x14ac:dyDescent="0.2"/>
  <cols>
    <col min="1" max="1" width="9.140625" style="1"/>
    <col min="2" max="2" width="14.140625" style="1" customWidth="1"/>
    <col min="3" max="3" width="11.28515625" style="1" bestFit="1" customWidth="1"/>
    <col min="4" max="4" width="12" style="9" customWidth="1"/>
    <col min="5" max="5" width="10" style="9" customWidth="1"/>
    <col min="6" max="6" width="9.140625" style="9"/>
    <col min="7" max="8" width="9.85546875" style="1" customWidth="1"/>
    <col min="9" max="9" width="10.42578125" style="1" bestFit="1" customWidth="1"/>
    <col min="10" max="16384" width="9.140625" style="1"/>
  </cols>
  <sheetData>
    <row r="1" spans="1:12" x14ac:dyDescent="0.2">
      <c r="A1" s="31" t="s">
        <v>60</v>
      </c>
    </row>
    <row r="3" spans="1:12" x14ac:dyDescent="0.2">
      <c r="B3" s="22" t="s">
        <v>21</v>
      </c>
      <c r="D3" s="22" t="s">
        <v>21</v>
      </c>
      <c r="E3" s="22" t="s">
        <v>21</v>
      </c>
    </row>
    <row r="4" spans="1:12" x14ac:dyDescent="0.2">
      <c r="A4" s="2"/>
      <c r="B4" s="2"/>
      <c r="C4" s="2"/>
      <c r="D4" s="10"/>
      <c r="E4" s="10"/>
      <c r="F4" s="11" t="s">
        <v>22</v>
      </c>
      <c r="G4" s="2" t="s">
        <v>23</v>
      </c>
      <c r="H4" s="2"/>
      <c r="I4" s="2"/>
      <c r="J4" s="2"/>
      <c r="K4" s="3"/>
      <c r="L4" s="2"/>
    </row>
    <row r="5" spans="1:12" x14ac:dyDescent="0.2">
      <c r="A5" s="2"/>
      <c r="B5" s="2" t="s">
        <v>24</v>
      </c>
      <c r="C5" s="2" t="s">
        <v>25</v>
      </c>
      <c r="D5" s="10" t="s">
        <v>26</v>
      </c>
      <c r="E5" s="11" t="s">
        <v>22</v>
      </c>
      <c r="F5" s="10" t="s">
        <v>27</v>
      </c>
      <c r="G5" s="2" t="s">
        <v>28</v>
      </c>
    </row>
    <row r="6" spans="1:12" ht="12.75" customHeight="1" x14ac:dyDescent="0.2">
      <c r="A6" s="2"/>
      <c r="B6" s="2" t="s">
        <v>29</v>
      </c>
      <c r="C6" s="2" t="s">
        <v>29</v>
      </c>
      <c r="D6" s="10" t="s">
        <v>29</v>
      </c>
      <c r="E6" s="11" t="s">
        <v>27</v>
      </c>
      <c r="F6" s="10" t="s">
        <v>30</v>
      </c>
      <c r="G6" s="2" t="s">
        <v>31</v>
      </c>
      <c r="H6" s="2" t="s">
        <v>23</v>
      </c>
    </row>
    <row r="7" spans="1:12" x14ac:dyDescent="0.2">
      <c r="A7" s="4" t="s">
        <v>32</v>
      </c>
      <c r="B7" s="4" t="s">
        <v>33</v>
      </c>
      <c r="C7" s="4" t="s">
        <v>34</v>
      </c>
      <c r="D7" s="12" t="s">
        <v>33</v>
      </c>
      <c r="E7" s="13" t="s">
        <v>35</v>
      </c>
      <c r="F7" s="12" t="s">
        <v>36</v>
      </c>
      <c r="G7" s="4" t="s">
        <v>37</v>
      </c>
      <c r="H7" s="4" t="s">
        <v>28</v>
      </c>
      <c r="I7" s="4" t="s">
        <v>38</v>
      </c>
      <c r="J7" s="4" t="s">
        <v>39</v>
      </c>
      <c r="K7" s="4" t="s">
        <v>40</v>
      </c>
      <c r="L7" s="4" t="s">
        <v>41</v>
      </c>
    </row>
    <row r="8" spans="1:12" x14ac:dyDescent="0.2">
      <c r="A8" s="2" t="s">
        <v>42</v>
      </c>
      <c r="B8" s="2" t="s">
        <v>43</v>
      </c>
      <c r="C8" s="2" t="s">
        <v>44</v>
      </c>
      <c r="D8" s="10" t="s">
        <v>45</v>
      </c>
      <c r="E8" s="14" t="s">
        <v>46</v>
      </c>
      <c r="F8" s="10" t="s">
        <v>47</v>
      </c>
      <c r="G8" s="2" t="s">
        <v>48</v>
      </c>
      <c r="H8" s="2" t="s">
        <v>49</v>
      </c>
      <c r="I8" s="2" t="s">
        <v>50</v>
      </c>
      <c r="J8" s="2" t="s">
        <v>51</v>
      </c>
      <c r="K8" s="2" t="s">
        <v>52</v>
      </c>
      <c r="L8" s="2" t="s">
        <v>53</v>
      </c>
    </row>
    <row r="9" spans="1:12" x14ac:dyDescent="0.2">
      <c r="A9" s="2"/>
      <c r="B9" s="2"/>
      <c r="C9" s="2"/>
      <c r="D9" s="10"/>
      <c r="E9" s="14"/>
      <c r="F9" s="24">
        <v>67.099999999999994</v>
      </c>
      <c r="G9" s="26" t="s">
        <v>54</v>
      </c>
      <c r="H9" s="28"/>
      <c r="I9" s="2"/>
      <c r="J9" s="2"/>
      <c r="K9" s="2"/>
      <c r="L9" s="2"/>
    </row>
    <row r="10" spans="1:12" x14ac:dyDescent="0.2">
      <c r="A10" s="2"/>
      <c r="B10" s="2"/>
      <c r="C10" s="2"/>
      <c r="D10" s="10"/>
      <c r="E10" s="17">
        <v>7.3499999999999996E-2</v>
      </c>
      <c r="F10" s="25">
        <v>61.76</v>
      </c>
      <c r="G10" s="29" t="s">
        <v>55</v>
      </c>
      <c r="H10" s="30"/>
      <c r="J10" s="23">
        <f>+ROUND(F9-F10,0)</f>
        <v>5</v>
      </c>
    </row>
    <row r="11" spans="1:12" x14ac:dyDescent="0.2">
      <c r="A11" s="8">
        <v>39691</v>
      </c>
      <c r="B11" s="32">
        <v>826446291.09000003</v>
      </c>
      <c r="C11" s="6">
        <f t="shared" ref="C11:C26" si="0">B11-D11</f>
        <v>25823344.980000019</v>
      </c>
      <c r="D11" s="18">
        <f>[33]Aug!$B$20</f>
        <v>800622946.11000001</v>
      </c>
      <c r="E11" s="19">
        <f>HLOOKUP($A11,'[34]08B'!$C$4:$CA$97,78,0)</f>
        <v>8.5000000000000006E-2</v>
      </c>
      <c r="F11" s="35">
        <f>HLOOKUP($A11,'[34]08B'!$C$4:$CA$97,79,0)</f>
        <v>60.16</v>
      </c>
      <c r="G11" s="6">
        <f t="shared" ref="G11:G16" si="1">-PMT(E10/12,F10,B11)</f>
        <v>16112217.766057501</v>
      </c>
      <c r="H11" s="6">
        <f t="shared" ref="H11:H16" si="2">G11-(E10/12*B11)</f>
        <v>11050234.233131252</v>
      </c>
      <c r="I11" s="7">
        <f t="shared" ref="I11:I16" si="3">C11-H11</f>
        <v>14773110.746868767</v>
      </c>
      <c r="J11" s="6">
        <f t="shared" ref="J11:J16" si="4">J10+1</f>
        <v>6</v>
      </c>
      <c r="K11" s="21">
        <f t="shared" ref="K11:K16" si="5">100*I11/(B11-H11)</f>
        <v>1.8117711782682779</v>
      </c>
      <c r="L11" s="20">
        <f t="shared" ref="L11:L16" si="6">100*K11/(100+K11*(J11-1))/100</f>
        <v>1.6612783652098825E-2</v>
      </c>
    </row>
    <row r="12" spans="1:12" x14ac:dyDescent="0.2">
      <c r="A12" s="8">
        <v>39721</v>
      </c>
      <c r="B12" s="32">
        <f>D11</f>
        <v>800622946.11000001</v>
      </c>
      <c r="C12" s="6">
        <f t="shared" si="0"/>
        <v>21598486.050000072</v>
      </c>
      <c r="D12" s="18">
        <f>[33]Sep!$B$20</f>
        <v>779024460.05999994</v>
      </c>
      <c r="E12" s="19">
        <f>HLOOKUP($A12,'[34]08B'!$C$4:$CA$97,78,0)</f>
        <v>8.5099999999999995E-2</v>
      </c>
      <c r="F12" s="35">
        <f>HLOOKUP($A12,'[34]08B'!$C$4:$CA$97,79,0)</f>
        <v>59.42</v>
      </c>
      <c r="G12" s="6">
        <f t="shared" si="1"/>
        <v>16390920.557289455</v>
      </c>
      <c r="H12" s="6">
        <f t="shared" si="2"/>
        <v>10719841.355676955</v>
      </c>
      <c r="I12" s="7">
        <f t="shared" si="3"/>
        <v>10878644.694323117</v>
      </c>
      <c r="J12" s="6">
        <f t="shared" si="4"/>
        <v>7</v>
      </c>
      <c r="K12" s="21">
        <f t="shared" si="5"/>
        <v>1.3772125503553518</v>
      </c>
      <c r="L12" s="20">
        <f t="shared" si="6"/>
        <v>1.2720957744091354E-2</v>
      </c>
    </row>
    <row r="13" spans="1:12" x14ac:dyDescent="0.2">
      <c r="A13" s="8">
        <v>39752</v>
      </c>
      <c r="B13" s="32">
        <f>D12</f>
        <v>779024460.05999994</v>
      </c>
      <c r="C13" s="6">
        <f t="shared" si="0"/>
        <v>21655232.949999928</v>
      </c>
      <c r="D13" s="18">
        <f>[33]Oct!$B$20</f>
        <v>757369227.11000001</v>
      </c>
      <c r="E13" s="19">
        <f>HLOOKUP($A13,'[34]08B'!$C$4:$CA$97,78,0)</f>
        <v>8.5099999999999995E-2</v>
      </c>
      <c r="F13" s="35">
        <f>HLOOKUP($A13,'[34]08B'!$C$4:$CA$97,79,0)</f>
        <v>58.69</v>
      </c>
      <c r="G13" s="6">
        <f t="shared" si="1"/>
        <v>16111947.791237326</v>
      </c>
      <c r="H13" s="6">
        <f t="shared" si="2"/>
        <v>10587365.995311826</v>
      </c>
      <c r="I13" s="7">
        <f t="shared" si="3"/>
        <v>11067866.954688102</v>
      </c>
      <c r="J13" s="6">
        <f t="shared" si="4"/>
        <v>8</v>
      </c>
      <c r="K13" s="21">
        <f t="shared" si="5"/>
        <v>1.4403087826153786</v>
      </c>
      <c r="L13" s="20">
        <f t="shared" si="6"/>
        <v>1.3083943513402032E-2</v>
      </c>
    </row>
    <row r="14" spans="1:12" x14ac:dyDescent="0.2">
      <c r="A14" s="8">
        <v>39782</v>
      </c>
      <c r="B14" s="32">
        <f>D13</f>
        <v>757369227.11000001</v>
      </c>
      <c r="C14" s="6">
        <f t="shared" si="0"/>
        <v>19781728.120000005</v>
      </c>
      <c r="D14" s="18">
        <f>[33]Nov!$B$20</f>
        <v>737587498.99000001</v>
      </c>
      <c r="E14" s="19">
        <f>HLOOKUP($A14,'[34]08B'!$C$4:$CA$97,78,0)</f>
        <v>8.5099999999999995E-2</v>
      </c>
      <c r="F14" s="35">
        <f>HLOOKUP($A14,'[34]08B'!$C$4:$CA$97,79,0)</f>
        <v>58.02</v>
      </c>
      <c r="G14" s="6">
        <f t="shared" si="1"/>
        <v>15820880.373996561</v>
      </c>
      <c r="H14" s="6">
        <f t="shared" si="2"/>
        <v>10449870.27174148</v>
      </c>
      <c r="I14" s="7">
        <f t="shared" si="3"/>
        <v>9331857.8482585251</v>
      </c>
      <c r="J14" s="6">
        <f t="shared" si="4"/>
        <v>9</v>
      </c>
      <c r="K14" s="21">
        <f t="shared" si="5"/>
        <v>1.249379569939207</v>
      </c>
      <c r="L14" s="20">
        <f t="shared" si="6"/>
        <v>1.1358508611097379E-2</v>
      </c>
    </row>
    <row r="15" spans="1:12" x14ac:dyDescent="0.2">
      <c r="A15" s="8">
        <v>39813</v>
      </c>
      <c r="B15" s="32">
        <f>D14</f>
        <v>737587498.99000001</v>
      </c>
      <c r="C15" s="6">
        <f t="shared" si="0"/>
        <v>20851465.089999914</v>
      </c>
      <c r="D15" s="18">
        <f>[33]Dec!$B$20</f>
        <v>716736033.9000001</v>
      </c>
      <c r="E15" s="19">
        <f>HLOOKUP($A15,'[34]08B'!$C$4:$CA$97,78,0)</f>
        <v>8.5099999999999995E-2</v>
      </c>
      <c r="F15" s="35">
        <f>HLOOKUP($A15,'[34]08B'!$C$4:$CA$97,79,0)</f>
        <v>57.27</v>
      </c>
      <c r="G15" s="6">
        <f t="shared" si="1"/>
        <v>15551248.819023475</v>
      </c>
      <c r="H15" s="6">
        <f t="shared" si="2"/>
        <v>10320524.138686059</v>
      </c>
      <c r="I15" s="7">
        <f t="shared" si="3"/>
        <v>10530940.951313855</v>
      </c>
      <c r="J15" s="6">
        <f t="shared" si="4"/>
        <v>10</v>
      </c>
      <c r="K15" s="21">
        <f t="shared" si="5"/>
        <v>1.4480158340019293</v>
      </c>
      <c r="L15" s="20">
        <f t="shared" si="6"/>
        <v>1.2810655463996384E-2</v>
      </c>
    </row>
    <row r="16" spans="1:12" x14ac:dyDescent="0.2">
      <c r="A16" s="8">
        <v>39844</v>
      </c>
      <c r="B16" s="32">
        <f>D15</f>
        <v>716736033.9000001</v>
      </c>
      <c r="C16" s="6">
        <f t="shared" si="0"/>
        <v>21615072.5200001</v>
      </c>
      <c r="D16" s="18">
        <f>[35]Jan!$B$20</f>
        <v>695120961.38</v>
      </c>
      <c r="E16" s="19">
        <f>HLOOKUP($A16,'[34]08B'!$C$4:$CA$97,78,0)</f>
        <v>8.5099999999999995E-2</v>
      </c>
      <c r="F16" s="35">
        <f>HLOOKUP($A16,'[34]08B'!$C$4:$CA$97,79,0)</f>
        <v>56.56</v>
      </c>
      <c r="G16" s="6">
        <f t="shared" si="1"/>
        <v>15271740.932660123</v>
      </c>
      <c r="H16" s="6">
        <f t="shared" si="2"/>
        <v>10188887.892252624</v>
      </c>
      <c r="I16" s="7">
        <f t="shared" si="3"/>
        <v>11426184.627747476</v>
      </c>
      <c r="J16" s="6">
        <f t="shared" si="4"/>
        <v>11</v>
      </c>
      <c r="K16" s="21">
        <f t="shared" si="5"/>
        <v>1.6171864386275769</v>
      </c>
      <c r="L16" s="20">
        <f t="shared" si="6"/>
        <v>1.3920637730753565E-2</v>
      </c>
    </row>
    <row r="17" spans="1:12" x14ac:dyDescent="0.2">
      <c r="A17" s="8">
        <v>39872</v>
      </c>
      <c r="B17" s="32">
        <f t="shared" ref="B17:B26" si="7">D16</f>
        <v>695120961.38</v>
      </c>
      <c r="C17" s="6">
        <f t="shared" si="0"/>
        <v>21011935.719999909</v>
      </c>
      <c r="D17" s="18">
        <f>[36]Feb!$B$20</f>
        <v>674109025.66000009</v>
      </c>
      <c r="E17" s="19">
        <f>HLOOKUP($A17,'[34]08B'!$C$4:$CA$97,78,0)</f>
        <v>8.5099999999999995E-2</v>
      </c>
      <c r="F17" s="35">
        <f>HLOOKUP($A17,'[34]08B'!$C$4:$CA$97,79,0)</f>
        <v>55.86</v>
      </c>
      <c r="G17" s="6">
        <f t="shared" ref="G17:G26" si="8">-PMT(E16/12,F16,B17)</f>
        <v>14962040.166870156</v>
      </c>
      <c r="H17" s="6">
        <f t="shared" ref="H17:H26" si="9">G17-(E16/12*B17)</f>
        <v>10032474.015750322</v>
      </c>
      <c r="I17" s="7">
        <f t="shared" ref="I17:I26" si="10">C17-H17</f>
        <v>10979461.704249587</v>
      </c>
      <c r="J17" s="6">
        <f t="shared" ref="J17:J26" si="11">J16+1</f>
        <v>12</v>
      </c>
      <c r="K17" s="21">
        <f t="shared" ref="K17:K26" si="12">100*I17/(B17-H17)</f>
        <v>1.602634098624401</v>
      </c>
      <c r="L17" s="20">
        <f t="shared" ref="L17:L26" si="13">100*K17/(100+K17*(J17-1))/100</f>
        <v>1.3624484081988408E-2</v>
      </c>
    </row>
    <row r="18" spans="1:12" x14ac:dyDescent="0.2">
      <c r="A18" s="8">
        <v>39903</v>
      </c>
      <c r="B18" s="32">
        <f t="shared" si="7"/>
        <v>674109025.66000009</v>
      </c>
      <c r="C18" s="6">
        <f t="shared" si="0"/>
        <v>22385450.880000114</v>
      </c>
      <c r="D18" s="18">
        <f>[36]Mar!$B$20</f>
        <v>651723574.77999997</v>
      </c>
      <c r="E18" s="19">
        <f>HLOOKUP($A18,'[34]08B'!$C$4:$CA$97,78,0)</f>
        <v>8.5099999999999995E-2</v>
      </c>
      <c r="F18" s="35">
        <f>HLOOKUP($A18,'[34]08B'!$C$4:$CA$97,79,0)</f>
        <v>55.12</v>
      </c>
      <c r="G18" s="6">
        <f t="shared" si="8"/>
        <v>14657699.614909904</v>
      </c>
      <c r="H18" s="6">
        <f t="shared" si="9"/>
        <v>9877143.1079377383</v>
      </c>
      <c r="I18" s="7">
        <f t="shared" si="10"/>
        <v>12508307.772062376</v>
      </c>
      <c r="J18" s="6">
        <f t="shared" si="11"/>
        <v>13</v>
      </c>
      <c r="K18" s="21">
        <f t="shared" si="12"/>
        <v>1.8831236651881094</v>
      </c>
      <c r="L18" s="20">
        <f t="shared" si="13"/>
        <v>1.5360214614686878E-2</v>
      </c>
    </row>
    <row r="19" spans="1:12" x14ac:dyDescent="0.2">
      <c r="A19" s="8">
        <v>39933</v>
      </c>
      <c r="B19" s="32">
        <f t="shared" si="7"/>
        <v>651723574.77999997</v>
      </c>
      <c r="C19" s="6">
        <f t="shared" si="0"/>
        <v>21244573.74000001</v>
      </c>
      <c r="D19" s="18">
        <f>[36]Apr!$B$20</f>
        <v>630479001.03999996</v>
      </c>
      <c r="E19" s="19">
        <f>HLOOKUP($A19,'[34]08B'!$C$4:$CA$97,78,0)</f>
        <v>8.5099999999999995E-2</v>
      </c>
      <c r="F19" s="35">
        <f>HLOOKUP($A19,'[34]08B'!$C$4:$CA$97,79,0)</f>
        <v>54.4</v>
      </c>
      <c r="G19" s="6">
        <f t="shared" si="8"/>
        <v>14326144.279595273</v>
      </c>
      <c r="H19" s="6">
        <f t="shared" si="9"/>
        <v>9704337.9284471069</v>
      </c>
      <c r="I19" s="7">
        <f t="shared" si="10"/>
        <v>11540235.811552903</v>
      </c>
      <c r="J19" s="6">
        <f t="shared" si="11"/>
        <v>14</v>
      </c>
      <c r="K19" s="21">
        <f t="shared" si="12"/>
        <v>1.7974906590254129</v>
      </c>
      <c r="L19" s="20">
        <f t="shared" si="13"/>
        <v>1.4570226585826287E-2</v>
      </c>
    </row>
    <row r="20" spans="1:12" x14ac:dyDescent="0.2">
      <c r="A20" s="8">
        <v>39964</v>
      </c>
      <c r="B20" s="32">
        <f t="shared" si="7"/>
        <v>630479001.03999996</v>
      </c>
      <c r="C20" s="6">
        <f t="shared" si="0"/>
        <v>18553309.980000019</v>
      </c>
      <c r="D20" s="18">
        <f>[36]May!$B$20</f>
        <v>611925691.05999994</v>
      </c>
      <c r="E20" s="19">
        <f>HLOOKUP($A20,'[34]08B'!$C$4:$CA$97,78,0)</f>
        <v>8.5099999999999995E-2</v>
      </c>
      <c r="F20" s="35">
        <f>HLOOKUP($A20,'[34]08B'!$C$4:$CA$97,79,0)</f>
        <v>53.7</v>
      </c>
      <c r="G20" s="6">
        <f t="shared" si="8"/>
        <v>14009191.234594725</v>
      </c>
      <c r="H20" s="6">
        <f t="shared" si="9"/>
        <v>9538044.3188860603</v>
      </c>
      <c r="I20" s="7">
        <f t="shared" si="10"/>
        <v>9015265.6611139588</v>
      </c>
      <c r="J20" s="6">
        <f t="shared" si="11"/>
        <v>15</v>
      </c>
      <c r="K20" s="21">
        <f t="shared" si="12"/>
        <v>1.451871641503433</v>
      </c>
      <c r="L20" s="20">
        <f t="shared" si="13"/>
        <v>1.2066130281964517E-2</v>
      </c>
    </row>
    <row r="21" spans="1:12" x14ac:dyDescent="0.2">
      <c r="A21" s="8">
        <v>39994</v>
      </c>
      <c r="B21" s="32">
        <f t="shared" si="7"/>
        <v>611925691.05999994</v>
      </c>
      <c r="C21" s="6">
        <f t="shared" si="0"/>
        <v>21852822.199999928</v>
      </c>
      <c r="D21" s="18">
        <f>[36]Jun!$B$20</f>
        <v>590072868.86000001</v>
      </c>
      <c r="E21" s="19">
        <f>HLOOKUP($A21,'[34]08B'!$C$4:$CA$97,78,0)</f>
        <v>8.5199999999999998E-2</v>
      </c>
      <c r="F21" s="35">
        <f>HLOOKUP($A21,'[34]08B'!$C$4:$CA$97,79,0)</f>
        <v>52.92</v>
      </c>
      <c r="G21" s="6">
        <f t="shared" si="8"/>
        <v>13742311.886936581</v>
      </c>
      <c r="H21" s="6">
        <f t="shared" si="9"/>
        <v>9402738.8611694146</v>
      </c>
      <c r="I21" s="7">
        <f t="shared" si="10"/>
        <v>12450083.338830514</v>
      </c>
      <c r="J21" s="6">
        <f t="shared" si="11"/>
        <v>16</v>
      </c>
      <c r="K21" s="21">
        <f t="shared" si="12"/>
        <v>2.0663251571405747</v>
      </c>
      <c r="L21" s="20">
        <f t="shared" si="13"/>
        <v>1.5774091314330638E-2</v>
      </c>
    </row>
    <row r="22" spans="1:12" x14ac:dyDescent="0.2">
      <c r="A22" s="8">
        <v>40025</v>
      </c>
      <c r="B22" s="32">
        <f t="shared" si="7"/>
        <v>590072868.86000001</v>
      </c>
      <c r="C22" s="6">
        <f t="shared" si="0"/>
        <v>19813142.519999981</v>
      </c>
      <c r="D22" s="18">
        <f>[36]Jul!$B$20</f>
        <v>570259726.34000003</v>
      </c>
      <c r="E22" s="19">
        <f>HLOOKUP($A22,'[34]08B'!$C$4:$CA$97,78,0)</f>
        <v>8.5199999999999998E-2</v>
      </c>
      <c r="F22" s="35">
        <f>HLOOKUP($A22,'[34]08B'!$C$4:$CA$97,79,0)</f>
        <v>52.14</v>
      </c>
      <c r="G22" s="6">
        <f t="shared" si="8"/>
        <v>13414986.590629039</v>
      </c>
      <c r="H22" s="6">
        <f t="shared" si="9"/>
        <v>9225469.2217230387</v>
      </c>
      <c r="I22" s="7">
        <f t="shared" si="10"/>
        <v>10587673.298276942</v>
      </c>
      <c r="J22" s="6">
        <f t="shared" si="11"/>
        <v>17</v>
      </c>
      <c r="K22" s="21">
        <f t="shared" si="12"/>
        <v>1.8227977442733534</v>
      </c>
      <c r="L22" s="20">
        <f t="shared" si="13"/>
        <v>1.4112190423437785E-2</v>
      </c>
    </row>
    <row r="23" spans="1:12" x14ac:dyDescent="0.2">
      <c r="A23" s="8">
        <v>40056</v>
      </c>
      <c r="B23" s="32">
        <f t="shared" si="7"/>
        <v>570259726.34000003</v>
      </c>
      <c r="C23" s="6">
        <f t="shared" si="0"/>
        <v>18382070.029999971</v>
      </c>
      <c r="D23" s="18">
        <f>[36]Aug!$B$20</f>
        <v>551877656.31000006</v>
      </c>
      <c r="E23" s="19">
        <f>HLOOKUP($A23,'[34]08B'!$C$4:$CA$97,78,0)</f>
        <v>8.5300000000000001E-2</v>
      </c>
      <c r="F23" s="35">
        <f>HLOOKUP($A23,'[34]08B'!$C$4:$CA$97,79,0)</f>
        <v>51.42</v>
      </c>
      <c r="G23" s="6">
        <f t="shared" si="8"/>
        <v>13124472.22548225</v>
      </c>
      <c r="H23" s="6">
        <f t="shared" si="9"/>
        <v>9075628.16846825</v>
      </c>
      <c r="I23" s="7">
        <f t="shared" si="10"/>
        <v>9306441.8615317214</v>
      </c>
      <c r="J23" s="6">
        <f t="shared" si="11"/>
        <v>18</v>
      </c>
      <c r="K23" s="21">
        <f t="shared" si="12"/>
        <v>1.6583580846025878</v>
      </c>
      <c r="L23" s="20">
        <f t="shared" si="13"/>
        <v>1.2936508935479308E-2</v>
      </c>
    </row>
    <row r="24" spans="1:12" x14ac:dyDescent="0.2">
      <c r="A24" s="8">
        <v>40086</v>
      </c>
      <c r="B24" s="32">
        <f t="shared" si="7"/>
        <v>551877656.31000006</v>
      </c>
      <c r="C24" s="6">
        <f t="shared" si="0"/>
        <v>17885027.450000167</v>
      </c>
      <c r="D24" s="18">
        <f>[36]Sep!$B$20</f>
        <v>533992628.8599999</v>
      </c>
      <c r="E24" s="19">
        <f>HLOOKUP($A24,'[34]08B'!$C$4:$CA$97,78,0)</f>
        <v>8.5300000000000001E-2</v>
      </c>
      <c r="F24" s="35">
        <f>HLOOKUP($A24,'[34]08B'!$C$4:$CA$97,79,0)</f>
        <v>50.67</v>
      </c>
      <c r="G24" s="6">
        <f t="shared" si="8"/>
        <v>12851113.567326291</v>
      </c>
      <c r="H24" s="6">
        <f t="shared" si="9"/>
        <v>8928183.2270560395</v>
      </c>
      <c r="I24" s="7">
        <f t="shared" si="10"/>
        <v>8956844.2229441274</v>
      </c>
      <c r="J24" s="6">
        <f t="shared" si="11"/>
        <v>19</v>
      </c>
      <c r="K24" s="21">
        <f t="shared" si="12"/>
        <v>1.6496644102232749</v>
      </c>
      <c r="L24" s="20">
        <f t="shared" si="13"/>
        <v>1.2719670353641381E-2</v>
      </c>
    </row>
    <row r="25" spans="1:12" x14ac:dyDescent="0.2">
      <c r="A25" s="8">
        <v>40117</v>
      </c>
      <c r="B25" s="32">
        <f t="shared" si="7"/>
        <v>533992628.8599999</v>
      </c>
      <c r="C25" s="6">
        <f t="shared" si="0"/>
        <v>18948652.189999819</v>
      </c>
      <c r="D25" s="18">
        <f>[36]Oct!$B$20</f>
        <v>515043976.67000008</v>
      </c>
      <c r="E25" s="19">
        <f>HLOOKUP($A25,'[34]08B'!$C$4:$CA$97,78,0)</f>
        <v>8.5300000000000001E-2</v>
      </c>
      <c r="F25" s="35">
        <f>HLOOKUP($A25,'[34]08B'!$C$4:$CA$97,79,0)</f>
        <v>49.9</v>
      </c>
      <c r="G25" s="6">
        <f t="shared" si="8"/>
        <v>12587230.141322779</v>
      </c>
      <c r="H25" s="6">
        <f t="shared" si="9"/>
        <v>8791432.5378429461</v>
      </c>
      <c r="I25" s="7">
        <f t="shared" si="10"/>
        <v>10157219.652156873</v>
      </c>
      <c r="J25" s="6">
        <f t="shared" si="11"/>
        <v>20</v>
      </c>
      <c r="K25" s="21">
        <f t="shared" si="12"/>
        <v>1.9339673487579914</v>
      </c>
      <c r="L25" s="20">
        <f t="shared" si="13"/>
        <v>1.4142835056231724E-2</v>
      </c>
    </row>
    <row r="26" spans="1:12" x14ac:dyDescent="0.2">
      <c r="A26" s="8">
        <v>40147</v>
      </c>
      <c r="B26" s="32">
        <f t="shared" si="7"/>
        <v>515043976.67000008</v>
      </c>
      <c r="C26" s="6">
        <f t="shared" si="0"/>
        <v>17988049.070000052</v>
      </c>
      <c r="D26" s="18">
        <f>[36]Nov!$B$20</f>
        <v>497055927.60000002</v>
      </c>
      <c r="E26" s="19">
        <f>HLOOKUP($A26,'[34]08B'!$C$4:$CA$97,78,0)</f>
        <v>8.5300000000000001E-2</v>
      </c>
      <c r="F26" s="35">
        <f>HLOOKUP($A26,'[34]08B'!$C$4:$CA$97,79,0)</f>
        <v>49.16</v>
      </c>
      <c r="G26" s="6">
        <f t="shared" si="8"/>
        <v>12296327.06453597</v>
      </c>
      <c r="H26" s="6">
        <f t="shared" si="9"/>
        <v>8635222.7970400527</v>
      </c>
      <c r="I26" s="7">
        <f t="shared" si="10"/>
        <v>9352826.2729599997</v>
      </c>
      <c r="J26" s="6">
        <f t="shared" si="11"/>
        <v>21</v>
      </c>
      <c r="K26" s="21">
        <f t="shared" si="12"/>
        <v>1.8468926931911394</v>
      </c>
      <c r="L26" s="20">
        <f t="shared" si="13"/>
        <v>1.3487086594973026E-2</v>
      </c>
    </row>
    <row r="27" spans="1:12" x14ac:dyDescent="0.2">
      <c r="A27" s="8">
        <v>40178</v>
      </c>
      <c r="B27" s="32">
        <f t="shared" ref="B27:B32" si="14">D26</f>
        <v>497055927.60000002</v>
      </c>
      <c r="C27" s="6">
        <f t="shared" ref="C27:C32" si="15">B27-D27</f>
        <v>17985711.689999998</v>
      </c>
      <c r="D27" s="18">
        <f>[36]Dec!$B$20</f>
        <v>479070215.91000003</v>
      </c>
      <c r="E27" s="19">
        <f>HLOOKUP($A27,'[34]08B'!$C$4:$CA$97,78,0)</f>
        <v>8.5400000000000004E-2</v>
      </c>
      <c r="F27" s="35">
        <f>HLOOKUP($A27,'[34]08B'!$C$4:$CA$97,79,0)</f>
        <v>48.4</v>
      </c>
      <c r="G27" s="6">
        <f t="shared" ref="G27:G32" si="16">-PMT(E26/12,F26,B27)</f>
        <v>12015815.413017005</v>
      </c>
      <c r="H27" s="6">
        <f t="shared" ref="H27:H32" si="17">G27-(E26/12*B27)</f>
        <v>8482576.1943270043</v>
      </c>
      <c r="I27" s="7">
        <f t="shared" ref="I27:I32" si="18">C27-H27</f>
        <v>9503135.4956729934</v>
      </c>
      <c r="J27" s="6">
        <f t="shared" ref="J27:J32" si="19">J26+1</f>
        <v>22</v>
      </c>
      <c r="K27" s="21">
        <f t="shared" ref="K27:K32" si="20">100*I27/(B27-H27)</f>
        <v>1.9450785574635925</v>
      </c>
      <c r="L27" s="20">
        <f t="shared" ref="L27:L32" si="21">100*K27/(100+K27*(J27-1))/100</f>
        <v>1.3809902908685067E-2</v>
      </c>
    </row>
    <row r="28" spans="1:12" x14ac:dyDescent="0.2">
      <c r="A28" s="8">
        <v>40209</v>
      </c>
      <c r="B28" s="32">
        <f t="shared" si="14"/>
        <v>479070215.91000003</v>
      </c>
      <c r="C28" s="6">
        <f t="shared" si="15"/>
        <v>17338590.960000038</v>
      </c>
      <c r="D28" s="18">
        <f>[37]Jan!$B$20</f>
        <v>461731624.94999999</v>
      </c>
      <c r="E28" s="19">
        <f>HLOOKUP($A28,'[34]08B'!$C$4:$CA$97,78,0)</f>
        <v>8.5400000000000004E-2</v>
      </c>
      <c r="F28" s="35">
        <f>HLOOKUP($A28,'[34]08B'!$C$4:$CA$97,79,0)</f>
        <v>47.68</v>
      </c>
      <c r="G28" s="6">
        <f t="shared" si="16"/>
        <v>11735340.785556372</v>
      </c>
      <c r="H28" s="6">
        <f t="shared" si="17"/>
        <v>8325957.7489968725</v>
      </c>
      <c r="I28" s="7">
        <f t="shared" si="18"/>
        <v>9012633.2110031657</v>
      </c>
      <c r="J28" s="6">
        <f t="shared" si="19"/>
        <v>23</v>
      </c>
      <c r="K28" s="21">
        <f t="shared" si="20"/>
        <v>1.9145497910503837</v>
      </c>
      <c r="L28" s="20">
        <f t="shared" si="21"/>
        <v>1.3471351715744125E-2</v>
      </c>
    </row>
    <row r="29" spans="1:12" x14ac:dyDescent="0.2">
      <c r="A29" s="8">
        <v>40237</v>
      </c>
      <c r="B29" s="32">
        <f t="shared" si="14"/>
        <v>461731624.94999999</v>
      </c>
      <c r="C29" s="6">
        <f t="shared" si="15"/>
        <v>17878905.899999976</v>
      </c>
      <c r="D29" s="18">
        <f>[37]Feb!$B$20</f>
        <v>443852719.05000001</v>
      </c>
      <c r="E29" s="19">
        <f>HLOOKUP($A29,'[34]08B'!$C$4:$CA$97,78,0)</f>
        <v>8.5300000000000001E-2</v>
      </c>
      <c r="F29" s="35">
        <f>HLOOKUP($A29,'[34]08B'!$C$4:$CA$97,79,0)</f>
        <v>46.93</v>
      </c>
      <c r="G29" s="6">
        <f t="shared" si="16"/>
        <v>11453794.300010022</v>
      </c>
      <c r="H29" s="6">
        <f t="shared" si="17"/>
        <v>8167804.2357825218</v>
      </c>
      <c r="I29" s="7">
        <f t="shared" si="18"/>
        <v>9711101.6642174534</v>
      </c>
      <c r="J29" s="6">
        <f t="shared" si="19"/>
        <v>24</v>
      </c>
      <c r="K29" s="21">
        <f t="shared" si="20"/>
        <v>2.1410662007665389</v>
      </c>
      <c r="L29" s="20">
        <f t="shared" si="21"/>
        <v>1.434602867303897E-2</v>
      </c>
    </row>
    <row r="30" spans="1:12" x14ac:dyDescent="0.2">
      <c r="A30" s="8">
        <v>40268</v>
      </c>
      <c r="B30" s="32">
        <f t="shared" si="14"/>
        <v>443852719.05000001</v>
      </c>
      <c r="C30" s="6">
        <f t="shared" si="15"/>
        <v>22887133.370000005</v>
      </c>
      <c r="D30" s="18">
        <f>[37]Mar!$B$20</f>
        <v>420965585.68000001</v>
      </c>
      <c r="E30" s="19">
        <f>HLOOKUP($A30,'[34]08B'!$C$4:$CA$97,78,0)</f>
        <v>8.5300000000000001E-2</v>
      </c>
      <c r="F30" s="35">
        <f>HLOOKUP($A30,'[34]08B'!$C$4:$CA$97,79,0)</f>
        <v>46.12</v>
      </c>
      <c r="G30" s="6">
        <f t="shared" si="16"/>
        <v>11156100.336584536</v>
      </c>
      <c r="H30" s="6">
        <f t="shared" si="17"/>
        <v>8001047.2586707864</v>
      </c>
      <c r="I30" s="7">
        <f t="shared" si="18"/>
        <v>14886086.111329218</v>
      </c>
      <c r="J30" s="6">
        <f t="shared" si="19"/>
        <v>25</v>
      </c>
      <c r="K30" s="21">
        <f t="shared" si="20"/>
        <v>3.4154018614057686</v>
      </c>
      <c r="L30" s="20">
        <f t="shared" si="21"/>
        <v>1.8769074740621689E-2</v>
      </c>
    </row>
    <row r="31" spans="1:12" x14ac:dyDescent="0.2">
      <c r="A31" s="8">
        <v>40298</v>
      </c>
      <c r="B31" s="32">
        <f t="shared" si="14"/>
        <v>420965585.68000001</v>
      </c>
      <c r="C31" s="6">
        <f t="shared" si="15"/>
        <v>19791148.984192729</v>
      </c>
      <c r="D31" s="18">
        <f>[37]Apr!$B$20</f>
        <v>401174436.69580728</v>
      </c>
      <c r="E31" s="19">
        <f>HLOOKUP($A31,'[34]08B'!$C$4:$CA$97,78,0)</f>
        <v>8.5400000000000004E-2</v>
      </c>
      <c r="F31" s="35">
        <f>HLOOKUP($A31,'[34]08B'!$C$4:$CA$97,79,0)</f>
        <v>45.33</v>
      </c>
      <c r="G31" s="6">
        <f t="shared" si="16"/>
        <v>10737515.980327208</v>
      </c>
      <c r="H31" s="6">
        <f t="shared" si="17"/>
        <v>7745152.2754518744</v>
      </c>
      <c r="I31" s="7">
        <f t="shared" si="18"/>
        <v>12045996.708740855</v>
      </c>
      <c r="J31" s="6">
        <f t="shared" si="19"/>
        <v>26</v>
      </c>
      <c r="K31" s="21">
        <f t="shared" si="20"/>
        <v>2.9151503011342301</v>
      </c>
      <c r="L31" s="20">
        <f t="shared" si="21"/>
        <v>1.6862397340263645E-2</v>
      </c>
    </row>
    <row r="32" spans="1:12" x14ac:dyDescent="0.2">
      <c r="A32" s="8">
        <v>40329</v>
      </c>
      <c r="B32" s="32">
        <f t="shared" si="14"/>
        <v>401174436.69580728</v>
      </c>
      <c r="C32" s="6">
        <f t="shared" si="15"/>
        <v>16473290.141614556</v>
      </c>
      <c r="D32" s="18">
        <f>[37]May!$B$20</f>
        <v>384701146.55419272</v>
      </c>
      <c r="E32" s="19">
        <f>HLOOKUP($A32,'[34]08B'!$C$4:$CA$97,78,0)</f>
        <v>8.5400000000000004E-2</v>
      </c>
      <c r="F32" s="35">
        <f>HLOOKUP($A32,'[34]08B'!$C$4:$CA$97,79,0)</f>
        <v>44.58</v>
      </c>
      <c r="G32" s="6">
        <f t="shared" si="16"/>
        <v>10385402.564663263</v>
      </c>
      <c r="H32" s="6">
        <f t="shared" si="17"/>
        <v>7530377.8235114347</v>
      </c>
      <c r="I32" s="7">
        <f t="shared" si="18"/>
        <v>8942912.3181031216</v>
      </c>
      <c r="J32" s="6">
        <f t="shared" si="19"/>
        <v>27</v>
      </c>
      <c r="K32" s="21">
        <f t="shared" si="20"/>
        <v>2.2718270774167428</v>
      </c>
      <c r="L32" s="20">
        <f t="shared" si="21"/>
        <v>1.4282157072342235E-2</v>
      </c>
    </row>
    <row r="33" spans="1:12" x14ac:dyDescent="0.2">
      <c r="A33" s="8">
        <v>40359</v>
      </c>
      <c r="B33" s="32">
        <f t="shared" ref="B33:B39" si="22">D32</f>
        <v>384701146.55419272</v>
      </c>
      <c r="C33" s="6">
        <f t="shared" ref="C33:C44" si="23">B33-D33</f>
        <v>17163867.464192688</v>
      </c>
      <c r="D33" s="18">
        <f>[37]Jun!$B$20</f>
        <v>367537279.09000003</v>
      </c>
      <c r="E33" s="19">
        <f>HLOOKUP($A33,'[34]08B'!$C$4:$CA$97,78,0)</f>
        <v>8.5500000000000007E-2</v>
      </c>
      <c r="F33" s="35">
        <f>HLOOKUP($A33,'[34]08B'!$C$4:$CA$97,79,0)</f>
        <v>43.76</v>
      </c>
      <c r="G33" s="6">
        <f t="shared" ref="G33:G39" si="24">-PMT(E32/12,F32,B33)</f>
        <v>10101027.68296607</v>
      </c>
      <c r="H33" s="6">
        <f t="shared" ref="H33:H39" si="25">G33-(E32/12*B33)</f>
        <v>7363237.8566553984</v>
      </c>
      <c r="I33" s="7">
        <f t="shared" ref="I33:I39" si="26">C33-H33</f>
        <v>9800629.6075372901</v>
      </c>
      <c r="J33" s="6">
        <f t="shared" ref="J33:J39" si="27">J32+1</f>
        <v>28</v>
      </c>
      <c r="K33" s="21">
        <f t="shared" ref="K33:K39" si="28">100*I33/(B33-H33)</f>
        <v>2.5973085082721385</v>
      </c>
      <c r="L33" s="20">
        <f t="shared" ref="L33:L39" si="29">100*K33/(100+K33*(J33-1))/100</f>
        <v>1.5266850496600088E-2</v>
      </c>
    </row>
    <row r="34" spans="1:12" x14ac:dyDescent="0.2">
      <c r="A34" s="8">
        <v>40390</v>
      </c>
      <c r="B34" s="32">
        <f t="shared" si="22"/>
        <v>367537279.09000003</v>
      </c>
      <c r="C34" s="6">
        <f t="shared" si="23"/>
        <v>16478314.560000062</v>
      </c>
      <c r="D34" s="18">
        <f>[37]Jul!$B$20</f>
        <v>351058964.52999997</v>
      </c>
      <c r="E34" s="19">
        <f>HLOOKUP($A34,'[34]08B'!$C$4:$CA$97,78,0)</f>
        <v>8.5500000000000007E-2</v>
      </c>
      <c r="F34" s="35">
        <f>HLOOKUP($A34,'[34]08B'!$C$4:$CA$97,79,0)</f>
        <v>42.91</v>
      </c>
      <c r="G34" s="6">
        <f t="shared" si="24"/>
        <v>9805860.0683685057</v>
      </c>
      <c r="H34" s="6">
        <f t="shared" si="25"/>
        <v>7187156.9548522551</v>
      </c>
      <c r="I34" s="7">
        <f t="shared" si="26"/>
        <v>9291157.6051478069</v>
      </c>
      <c r="J34" s="6">
        <f t="shared" si="27"/>
        <v>29</v>
      </c>
      <c r="K34" s="21">
        <f t="shared" si="28"/>
        <v>2.578369489677375</v>
      </c>
      <c r="L34" s="20">
        <f t="shared" si="29"/>
        <v>1.4973601363225057E-2</v>
      </c>
    </row>
    <row r="35" spans="1:12" x14ac:dyDescent="0.2">
      <c r="A35" s="8">
        <v>40421</v>
      </c>
      <c r="B35" s="32">
        <f t="shared" si="22"/>
        <v>351058964.52999997</v>
      </c>
      <c r="C35" s="6">
        <f t="shared" si="23"/>
        <v>15294994.350000024</v>
      </c>
      <c r="D35" s="18">
        <f>[37]Aug!$B$20</f>
        <v>335763970.17999995</v>
      </c>
      <c r="E35" s="19">
        <f>HLOOKUP($A35,'[34]08B'!$C$4:$CA$97,78,0)</f>
        <v>8.5599999999999996E-2</v>
      </c>
      <c r="F35" s="35">
        <f>HLOOKUP($A35,'[34]08B'!$C$4:$CA$97,79,0)</f>
        <v>42.06</v>
      </c>
      <c r="G35" s="6">
        <f t="shared" si="24"/>
        <v>9524448.0500747822</v>
      </c>
      <c r="H35" s="6">
        <f t="shared" si="25"/>
        <v>7023152.9277985319</v>
      </c>
      <c r="I35" s="7">
        <f t="shared" si="26"/>
        <v>8271841.4222014919</v>
      </c>
      <c r="J35" s="6">
        <f t="shared" si="27"/>
        <v>30</v>
      </c>
      <c r="K35" s="21">
        <f t="shared" si="28"/>
        <v>2.4043547628599722</v>
      </c>
      <c r="L35" s="20">
        <f t="shared" si="29"/>
        <v>1.4166071676052956E-2</v>
      </c>
    </row>
    <row r="36" spans="1:12" x14ac:dyDescent="0.2">
      <c r="A36" s="8">
        <v>40451</v>
      </c>
      <c r="B36" s="32">
        <f t="shared" si="22"/>
        <v>335763970.17999995</v>
      </c>
      <c r="C36" s="6">
        <f t="shared" si="23"/>
        <v>14845585.059999943</v>
      </c>
      <c r="D36" s="18">
        <f>[37]Sep!$B$20</f>
        <v>320918385.12</v>
      </c>
      <c r="E36" s="19">
        <f>HLOOKUP($A36,'[34]08B'!$C$4:$CA$97,78,0)</f>
        <v>8.5599999999999996E-2</v>
      </c>
      <c r="F36" s="35">
        <f>HLOOKUP($A36,'[34]08B'!$C$4:$CA$97,79,0)</f>
        <v>41.2</v>
      </c>
      <c r="G36" s="6">
        <f t="shared" si="24"/>
        <v>9268555.2576133441</v>
      </c>
      <c r="H36" s="6">
        <f t="shared" si="25"/>
        <v>6873438.9369960111</v>
      </c>
      <c r="I36" s="7">
        <f t="shared" si="26"/>
        <v>7972146.1230039317</v>
      </c>
      <c r="J36" s="6">
        <f t="shared" si="27"/>
        <v>31</v>
      </c>
      <c r="K36" s="21">
        <f t="shared" si="28"/>
        <v>2.4239512438604183</v>
      </c>
      <c r="L36" s="20">
        <f t="shared" si="29"/>
        <v>1.4034111691371434E-2</v>
      </c>
    </row>
    <row r="37" spans="1:12" x14ac:dyDescent="0.2">
      <c r="A37" s="8">
        <v>40482</v>
      </c>
      <c r="B37" s="32">
        <f t="shared" si="22"/>
        <v>320918385.12</v>
      </c>
      <c r="C37" s="6">
        <f t="shared" si="23"/>
        <v>14200813.569999993</v>
      </c>
      <c r="D37" s="18">
        <f>[37]Oct!$B$20</f>
        <v>306717571.55000001</v>
      </c>
      <c r="E37" s="19">
        <f>HLOOKUP($A37,'[34]08B'!$C$4:$CA$97,78,0)</f>
        <v>8.5699999999999998E-2</v>
      </c>
      <c r="F37" s="35">
        <f>HLOOKUP($A37,'[34]08B'!$C$4:$CA$97,79,0)</f>
        <v>40.340000000000003</v>
      </c>
      <c r="G37" s="6">
        <f t="shared" si="24"/>
        <v>9017425.7332275994</v>
      </c>
      <c r="H37" s="6">
        <f t="shared" si="25"/>
        <v>6728207.9193715993</v>
      </c>
      <c r="I37" s="7">
        <f t="shared" si="26"/>
        <v>7472605.6506283935</v>
      </c>
      <c r="J37" s="6">
        <f t="shared" si="27"/>
        <v>32</v>
      </c>
      <c r="K37" s="21">
        <f t="shared" si="28"/>
        <v>2.3783702333433254</v>
      </c>
      <c r="L37" s="20">
        <f t="shared" si="29"/>
        <v>1.3690078800759488E-2</v>
      </c>
    </row>
    <row r="38" spans="1:12" x14ac:dyDescent="0.2">
      <c r="A38" s="8">
        <v>40512</v>
      </c>
      <c r="B38" s="32">
        <f t="shared" si="22"/>
        <v>306717571.55000001</v>
      </c>
      <c r="C38" s="6">
        <f t="shared" si="23"/>
        <v>13187748.890000045</v>
      </c>
      <c r="D38" s="18">
        <f>[37]Nov!$B$20</f>
        <v>293529822.65999997</v>
      </c>
      <c r="E38" s="19">
        <f>HLOOKUP($A38,'[34]08B'!$C$4:$CA$97,78,0)</f>
        <v>8.5699999999999998E-2</v>
      </c>
      <c r="F38" s="35">
        <f>HLOOKUP($A38,'[34]08B'!$C$4:$CA$97,79,0)</f>
        <v>39.46</v>
      </c>
      <c r="G38" s="6">
        <f t="shared" si="24"/>
        <v>8777996.4016502947</v>
      </c>
      <c r="H38" s="6">
        <f t="shared" si="25"/>
        <v>6587521.7448307108</v>
      </c>
      <c r="I38" s="7">
        <f t="shared" si="26"/>
        <v>6600227.1451693345</v>
      </c>
      <c r="J38" s="6">
        <f t="shared" si="27"/>
        <v>33</v>
      </c>
      <c r="K38" s="21">
        <f t="shared" si="28"/>
        <v>2.1991223969255662</v>
      </c>
      <c r="L38" s="20">
        <f t="shared" si="29"/>
        <v>1.2907775175042567E-2</v>
      </c>
    </row>
    <row r="39" spans="1:12" x14ac:dyDescent="0.2">
      <c r="A39" s="8">
        <v>40543</v>
      </c>
      <c r="B39" s="32">
        <f t="shared" si="22"/>
        <v>293529822.65999997</v>
      </c>
      <c r="C39" s="6">
        <f t="shared" si="23"/>
        <v>12690738.219999969</v>
      </c>
      <c r="D39" s="18">
        <f>[37]Dec!$B$20</f>
        <v>280839084.44</v>
      </c>
      <c r="E39" s="19">
        <f>HLOOKUP($A39,'[34]08B'!$C$4:$CA$97,78,0)</f>
        <v>8.5800000000000001E-2</v>
      </c>
      <c r="F39" s="35">
        <f>HLOOKUP($A39,'[34]08B'!$C$4:$CA$97,79,0)</f>
        <v>38.61</v>
      </c>
      <c r="G39" s="6">
        <f t="shared" si="24"/>
        <v>8562334.7886099983</v>
      </c>
      <c r="H39" s="6">
        <f t="shared" si="25"/>
        <v>6466042.6384464987</v>
      </c>
      <c r="I39" s="7">
        <f t="shared" si="26"/>
        <v>6224695.5815534703</v>
      </c>
      <c r="J39" s="6">
        <f t="shared" si="27"/>
        <v>34</v>
      </c>
      <c r="K39" s="21">
        <f t="shared" si="28"/>
        <v>2.1684015939196875</v>
      </c>
      <c r="L39" s="20">
        <f t="shared" si="29"/>
        <v>1.2639521565338398E-2</v>
      </c>
    </row>
    <row r="40" spans="1:12" x14ac:dyDescent="0.2">
      <c r="A40" s="8">
        <v>40574</v>
      </c>
      <c r="B40" s="32">
        <f t="shared" ref="B40:B46" si="30">D39</f>
        <v>280839084.44</v>
      </c>
      <c r="C40" s="6">
        <f t="shared" si="23"/>
        <v>12925915.060000002</v>
      </c>
      <c r="D40" s="18">
        <f>[38]Jan!$B$20</f>
        <v>267913169.38</v>
      </c>
      <c r="E40" s="19">
        <f>HLOOKUP($A40,'[34]08B'!$C$4:$CA$97,78,0)</f>
        <v>8.5900000000000004E-2</v>
      </c>
      <c r="F40" s="35">
        <f>HLOOKUP($A40,'[34]08B'!$C$4:$CA$97,79,0)</f>
        <v>37.74</v>
      </c>
      <c r="G40" s="6">
        <f t="shared" ref="G40:G46" si="31">-PMT(E39/12,F39,B40)</f>
        <v>8349684.0001196116</v>
      </c>
      <c r="H40" s="6">
        <f t="shared" ref="H40:H46" si="32">G40-(E39/12*B40)</f>
        <v>6341684.5463736113</v>
      </c>
      <c r="I40" s="7">
        <f t="shared" ref="I40:I46" si="33">C40-H40</f>
        <v>6584230.5136263911</v>
      </c>
      <c r="J40" s="6">
        <f t="shared" ref="J40:J46" si="34">J39+1</f>
        <v>35</v>
      </c>
      <c r="K40" s="21">
        <f t="shared" ref="K40:K46" si="35">100*I40/(B40-H40)</f>
        <v>2.3986495012987086</v>
      </c>
      <c r="L40" s="20">
        <f t="shared" ref="L40:L46" si="36">100*K40/(100+K40*(J40-1))/100</f>
        <v>1.3211762914278986E-2</v>
      </c>
    </row>
    <row r="41" spans="1:12" x14ac:dyDescent="0.2">
      <c r="A41" s="8">
        <v>40602</v>
      </c>
      <c r="B41" s="32">
        <f t="shared" si="30"/>
        <v>267913169.38</v>
      </c>
      <c r="C41" s="6">
        <f t="shared" si="23"/>
        <v>12084607.109999985</v>
      </c>
      <c r="D41" s="18">
        <f>[38]Feb!$B$20</f>
        <v>255828562.27000001</v>
      </c>
      <c r="E41" s="19">
        <f>HLOOKUP($A41,'[34]08B'!$C$4:$CA$97,78,0)</f>
        <v>8.5900000000000004E-2</v>
      </c>
      <c r="F41" s="35">
        <f>HLOOKUP($A41,'[34]08B'!$C$4:$CA$97,79,0)</f>
        <v>36.880000000000003</v>
      </c>
      <c r="G41" s="6">
        <f t="shared" si="31"/>
        <v>8126171.9458500696</v>
      </c>
      <c r="H41" s="6">
        <f t="shared" si="32"/>
        <v>6208360.1750382362</v>
      </c>
      <c r="I41" s="7">
        <f t="shared" si="33"/>
        <v>5876246.9349617483</v>
      </c>
      <c r="J41" s="6">
        <f t="shared" si="34"/>
        <v>36</v>
      </c>
      <c r="K41" s="21">
        <f t="shared" si="35"/>
        <v>2.2453721629393497</v>
      </c>
      <c r="L41" s="20">
        <f t="shared" si="36"/>
        <v>1.2572915536202012E-2</v>
      </c>
    </row>
    <row r="42" spans="1:12" x14ac:dyDescent="0.2">
      <c r="A42" s="8">
        <v>40633</v>
      </c>
      <c r="B42" s="32">
        <f t="shared" si="30"/>
        <v>255828562.27000001</v>
      </c>
      <c r="C42" s="6">
        <f t="shared" si="23"/>
        <v>13563964.180000007</v>
      </c>
      <c r="D42" s="18">
        <f>[38]Mar!$B$20</f>
        <v>242264598.09</v>
      </c>
      <c r="E42" s="19">
        <f>HLOOKUP($A42,'[34]08B'!$C$4:$CA$97,78,0)</f>
        <v>8.6099999999999996E-2</v>
      </c>
      <c r="F42" s="35">
        <f>HLOOKUP($A42,'[34]08B'!$C$4:$CA$97,79,0)</f>
        <v>35.96</v>
      </c>
      <c r="G42" s="6">
        <f t="shared" si="31"/>
        <v>7917333.4849480484</v>
      </c>
      <c r="H42" s="6">
        <f t="shared" si="32"/>
        <v>6086027.3600319652</v>
      </c>
      <c r="I42" s="7">
        <f t="shared" si="33"/>
        <v>7477936.819968042</v>
      </c>
      <c r="J42" s="6">
        <f t="shared" si="34"/>
        <v>37</v>
      </c>
      <c r="K42" s="21">
        <f t="shared" si="35"/>
        <v>2.9942583960172549</v>
      </c>
      <c r="L42" s="20">
        <f t="shared" si="36"/>
        <v>1.4409792632870318E-2</v>
      </c>
    </row>
    <row r="43" spans="1:12" x14ac:dyDescent="0.2">
      <c r="A43" s="8">
        <v>40663</v>
      </c>
      <c r="B43" s="32">
        <f t="shared" si="30"/>
        <v>242264598.09</v>
      </c>
      <c r="C43" s="6">
        <f t="shared" si="23"/>
        <v>12527527.700000018</v>
      </c>
      <c r="D43" s="18">
        <f>[38]Apr!$B$20</f>
        <v>229737070.38999999</v>
      </c>
      <c r="E43" s="19">
        <f>HLOOKUP($A43,'[34]08B'!$C$4:$CA$97,78,0)</f>
        <v>8.6199999999999999E-2</v>
      </c>
      <c r="F43" s="35">
        <f>HLOOKUP($A43,'[34]08B'!$C$4:$CA$97,79,0)</f>
        <v>35.119999999999997</v>
      </c>
      <c r="G43" s="6">
        <f t="shared" si="31"/>
        <v>7667522.2537290314</v>
      </c>
      <c r="H43" s="6">
        <f t="shared" si="32"/>
        <v>5929273.7624332812</v>
      </c>
      <c r="I43" s="7">
        <f t="shared" si="33"/>
        <v>6598253.9375667367</v>
      </c>
      <c r="J43" s="6">
        <f t="shared" si="34"/>
        <v>38</v>
      </c>
      <c r="K43" s="21">
        <f t="shared" si="35"/>
        <v>2.7919033924955672</v>
      </c>
      <c r="L43" s="20">
        <f t="shared" si="36"/>
        <v>1.3732894977088128E-2</v>
      </c>
    </row>
    <row r="44" spans="1:12" x14ac:dyDescent="0.2">
      <c r="A44" s="8">
        <v>40694</v>
      </c>
      <c r="B44" s="32">
        <f t="shared" si="30"/>
        <v>229737070.38999999</v>
      </c>
      <c r="C44" s="6">
        <f t="shared" si="23"/>
        <v>11846685.50999999</v>
      </c>
      <c r="D44" s="18">
        <f>[38]May!$B$20</f>
        <v>217890384.88</v>
      </c>
      <c r="E44" s="19">
        <f>HLOOKUP($A44,'[34]08B'!$C$4:$CA$97,78,0)</f>
        <v>8.6300000000000002E-2</v>
      </c>
      <c r="F44" s="35">
        <f>HLOOKUP($A44,'[34]08B'!$C$4:$CA$97,79,0)</f>
        <v>34.24</v>
      </c>
      <c r="G44" s="6">
        <f t="shared" si="31"/>
        <v>7424627.9225433124</v>
      </c>
      <c r="H44" s="6">
        <f t="shared" si="32"/>
        <v>5774349.9669084791</v>
      </c>
      <c r="I44" s="7">
        <f t="shared" si="33"/>
        <v>6072335.5430915114</v>
      </c>
      <c r="J44" s="6">
        <f t="shared" si="34"/>
        <v>39</v>
      </c>
      <c r="K44" s="21">
        <f t="shared" si="35"/>
        <v>2.7113153169510387</v>
      </c>
      <c r="L44" s="20">
        <f t="shared" si="36"/>
        <v>1.3354260733577707E-2</v>
      </c>
    </row>
    <row r="45" spans="1:12" x14ac:dyDescent="0.2">
      <c r="A45" s="8">
        <v>40724</v>
      </c>
      <c r="B45" s="32">
        <f t="shared" si="30"/>
        <v>217890384.88</v>
      </c>
      <c r="C45" s="6">
        <f>B45-D45</f>
        <v>11070552.00999999</v>
      </c>
      <c r="D45" s="18">
        <f>[38]Jun!$B$20</f>
        <v>206819832.87</v>
      </c>
      <c r="E45" s="19">
        <f>HLOOKUP($A45,'[34]08B'!$C$4:$CA$97,78,0)</f>
        <v>8.6400000000000005E-2</v>
      </c>
      <c r="F45" s="35">
        <f>HLOOKUP($A45,'[34]08B'!$C$4:$CA$97,79,0)</f>
        <v>33.369999999999997</v>
      </c>
      <c r="G45" s="6">
        <f t="shared" si="31"/>
        <v>7201981.6653857799</v>
      </c>
      <c r="H45" s="6">
        <f t="shared" si="32"/>
        <v>5634986.6474571135</v>
      </c>
      <c r="I45" s="7">
        <f t="shared" si="33"/>
        <v>5435565.362542877</v>
      </c>
      <c r="J45" s="6">
        <f t="shared" si="34"/>
        <v>40</v>
      </c>
      <c r="K45" s="21">
        <f t="shared" si="35"/>
        <v>2.5608608345441364</v>
      </c>
      <c r="L45" s="20">
        <f t="shared" si="36"/>
        <v>1.2812403370331103E-2</v>
      </c>
    </row>
    <row r="46" spans="1:12" x14ac:dyDescent="0.2">
      <c r="A46" s="8">
        <v>40755</v>
      </c>
      <c r="B46" s="32">
        <f t="shared" si="30"/>
        <v>206819832.87</v>
      </c>
      <c r="C46" s="6">
        <f>B46-D46</f>
        <v>10876281.879999995</v>
      </c>
      <c r="D46" s="18">
        <f>[38]Jul!$B$20</f>
        <v>195943550.99000001</v>
      </c>
      <c r="E46" s="19">
        <f>HLOOKUP($A46,'[34]08B'!$C$4:$CA$97,78,0)</f>
        <v>8.6500000000000007E-2</v>
      </c>
      <c r="F46" s="35">
        <f>HLOOKUP($A46,'[34]08B'!$C$4:$CA$97,79,0)</f>
        <v>32.5</v>
      </c>
      <c r="G46" s="6">
        <f t="shared" si="31"/>
        <v>6994293.8055124041</v>
      </c>
      <c r="H46" s="6">
        <f t="shared" si="32"/>
        <v>5505191.0088484036</v>
      </c>
      <c r="I46" s="7">
        <f t="shared" si="33"/>
        <v>5371090.8711515917</v>
      </c>
      <c r="J46" s="6">
        <f t="shared" si="34"/>
        <v>41</v>
      </c>
      <c r="K46" s="21">
        <f t="shared" si="35"/>
        <v>2.6680080601668696</v>
      </c>
      <c r="L46" s="20">
        <f t="shared" si="36"/>
        <v>1.2906365610818739E-2</v>
      </c>
    </row>
    <row r="47" spans="1:12" x14ac:dyDescent="0.2">
      <c r="A47" s="8">
        <v>40786</v>
      </c>
      <c r="B47" s="32">
        <f>D46</f>
        <v>195943550.99000001</v>
      </c>
      <c r="C47" s="6">
        <f>B47-D47</f>
        <v>11169377.23999998</v>
      </c>
      <c r="D47" s="18">
        <f>[38]Aug!$B$20</f>
        <v>184774173.75000003</v>
      </c>
      <c r="E47" s="19">
        <f>HLOOKUP($A47,'[34]08B'!$C$4:$CA$97,78,0)</f>
        <v>8.6699999999999999E-2</v>
      </c>
      <c r="F47" s="35">
        <f>HLOOKUP($A47,'[34]08B'!$C$4:$CA$97,79,0)</f>
        <v>31.59</v>
      </c>
      <c r="G47" s="6">
        <f>-PMT(E46/12,F46,B47)</f>
        <v>6784399.5448574815</v>
      </c>
      <c r="H47" s="6">
        <f>G47-(E46/12*B47)</f>
        <v>5371973.114804565</v>
      </c>
      <c r="I47" s="7">
        <f>C47-H47</f>
        <v>5797404.1251954148</v>
      </c>
      <c r="J47" s="6">
        <f>J46+1</f>
        <v>42</v>
      </c>
      <c r="K47" s="21">
        <f>100*I47/(B47-H47)</f>
        <v>3.0421137243204814</v>
      </c>
      <c r="L47" s="20">
        <f>100*K47/(100+K47*(J47-1))/100</f>
        <v>1.3536950568345717E-2</v>
      </c>
    </row>
    <row r="48" spans="1:12" x14ac:dyDescent="0.2">
      <c r="A48" s="8">
        <v>40816</v>
      </c>
      <c r="B48" s="32">
        <f>D47</f>
        <v>184774173.75000003</v>
      </c>
      <c r="C48" s="6">
        <f>B48-D48</f>
        <v>10093091.390000045</v>
      </c>
      <c r="D48" s="18">
        <f>[38]Sep!$B$20</f>
        <v>174681082.35999998</v>
      </c>
      <c r="E48" s="19">
        <f>HLOOKUP($A48,'[34]08B'!$B$4:$CA$97,78,0)</f>
        <v>8.6800000000000002E-2</v>
      </c>
      <c r="F48" s="35">
        <f>HLOOKUP($A48,'[34]08B'!$B$4:$CA$97,79,0)</f>
        <v>30.71</v>
      </c>
      <c r="G48" s="6">
        <f>-PMT(E47/12,F47,B48)</f>
        <v>6563014.5780428434</v>
      </c>
      <c r="H48" s="6">
        <f>G48-(E47/12*B48)</f>
        <v>5228021.1726990929</v>
      </c>
      <c r="I48" s="7">
        <f>C48-H48</f>
        <v>4865070.2173009524</v>
      </c>
      <c r="J48" s="6">
        <f>J47+1</f>
        <v>43</v>
      </c>
      <c r="K48" s="21">
        <f>100*I48/(B48-H48)</f>
        <v>2.7096488270370309</v>
      </c>
      <c r="L48" s="20">
        <f>100*K48/(100+K48*(J48-1))/100</f>
        <v>1.2673443789219451E-2</v>
      </c>
    </row>
    <row r="49" spans="1:12" x14ac:dyDescent="0.2">
      <c r="A49" s="8">
        <v>40847</v>
      </c>
      <c r="B49" s="32">
        <f t="shared" ref="B49:B55" si="37">D48</f>
        <v>174681082.35999998</v>
      </c>
      <c r="C49" s="6">
        <f t="shared" ref="C49:C55" si="38">B49-D49</f>
        <v>10243708.329999954</v>
      </c>
      <c r="D49" s="18">
        <f>[38]Oct!$B$20</f>
        <v>164437374.03000003</v>
      </c>
      <c r="E49" s="19">
        <f>HLOOKUP($A49,'[34]08B'!$B$4:$CA$97,78,0)</f>
        <v>8.6899999999999991E-2</v>
      </c>
      <c r="F49" s="35">
        <f>HLOOKUP($A49,'[34]08B'!$B$4:$CA$97,79,0)</f>
        <v>29.84</v>
      </c>
      <c r="G49" s="6">
        <f t="shared" ref="G49:G55" si="39">-PMT(E48/12,F48,B49)</f>
        <v>6363681.5150080817</v>
      </c>
      <c r="H49" s="6">
        <f t="shared" ref="H49:H55" si="40">G49-(E48/12*B49)</f>
        <v>5100155.0192707479</v>
      </c>
      <c r="I49" s="7">
        <f t="shared" ref="I49:I55" si="41">C49-H49</f>
        <v>5143553.3107292056</v>
      </c>
      <c r="J49" s="6">
        <f t="shared" ref="J49:J60" si="42">J48+1</f>
        <v>44</v>
      </c>
      <c r="K49" s="21">
        <f t="shared" ref="K49:K55" si="43">100*I49/(B49-H49)</f>
        <v>3.0330965819019013</v>
      </c>
      <c r="L49" s="20">
        <f t="shared" ref="L49:L55" si="44">100*K49/(100+K49*(J49-1))/100</f>
        <v>1.3163158919256629E-2</v>
      </c>
    </row>
    <row r="50" spans="1:12" x14ac:dyDescent="0.2">
      <c r="A50" s="8">
        <v>40877</v>
      </c>
      <c r="B50" s="32">
        <f t="shared" si="37"/>
        <v>164437374.03000003</v>
      </c>
      <c r="C50" s="6">
        <f t="shared" si="38"/>
        <v>8919122.9100000262</v>
      </c>
      <c r="D50" s="18">
        <f>[38]Nov!$B$20</f>
        <v>155518251.12</v>
      </c>
      <c r="E50" s="19">
        <f>HLOOKUP($A50,'[34]08B'!$B$4:$CA$97,78,0)</f>
        <v>8.6999999999999994E-2</v>
      </c>
      <c r="F50" s="35">
        <f>HLOOKUP($A50,'[34]08B'!$B$4:$CA$97,79,0)</f>
        <v>29.03</v>
      </c>
      <c r="G50" s="6">
        <f t="shared" si="39"/>
        <v>6147314.9965801733</v>
      </c>
      <c r="H50" s="6">
        <f t="shared" si="40"/>
        <v>4956514.3463129234</v>
      </c>
      <c r="I50" s="7">
        <f t="shared" si="41"/>
        <v>3962608.5636871029</v>
      </c>
      <c r="J50" s="6">
        <f t="shared" si="42"/>
        <v>45</v>
      </c>
      <c r="K50" s="21">
        <f t="shared" si="43"/>
        <v>2.4846922518141077</v>
      </c>
      <c r="L50" s="20">
        <f t="shared" si="44"/>
        <v>1.1869938768068687E-2</v>
      </c>
    </row>
    <row r="51" spans="1:12" x14ac:dyDescent="0.2">
      <c r="A51" s="8">
        <v>40908</v>
      </c>
      <c r="B51" s="32">
        <f t="shared" si="37"/>
        <v>155518251.12</v>
      </c>
      <c r="C51" s="6">
        <f t="shared" si="38"/>
        <v>8321486.3700000048</v>
      </c>
      <c r="D51" s="18">
        <f>[38]Dec!$B$20</f>
        <v>147196764.75</v>
      </c>
      <c r="E51" s="19">
        <f>HLOOKUP($A51,'[34]08B'!$B$4:$CA$97,78,0)</f>
        <v>8.72E-2</v>
      </c>
      <c r="F51" s="35">
        <f>HLOOKUP($A51,'[34]08B'!$B$4:$CA$97,79,0)</f>
        <v>28.22</v>
      </c>
      <c r="G51" s="6">
        <f t="shared" si="39"/>
        <v>5959995.9360539075</v>
      </c>
      <c r="H51" s="6">
        <f t="shared" si="40"/>
        <v>4832488.6154339071</v>
      </c>
      <c r="I51" s="7">
        <f t="shared" si="41"/>
        <v>3488997.7545660976</v>
      </c>
      <c r="J51" s="6">
        <f t="shared" si="42"/>
        <v>46</v>
      </c>
      <c r="K51" s="21">
        <f t="shared" si="43"/>
        <v>2.3154130135289814</v>
      </c>
      <c r="L51" s="20">
        <f t="shared" si="44"/>
        <v>1.133930337050288E-2</v>
      </c>
    </row>
    <row r="52" spans="1:12" x14ac:dyDescent="0.2">
      <c r="A52" s="8">
        <v>40939</v>
      </c>
      <c r="B52" s="32">
        <f t="shared" si="37"/>
        <v>147196764.75</v>
      </c>
      <c r="C52" s="6">
        <f t="shared" si="38"/>
        <v>8859531.599999994</v>
      </c>
      <c r="D52" s="18">
        <f>[39]Jan!$B$20</f>
        <v>138337233.15000001</v>
      </c>
      <c r="E52" s="19">
        <f>HLOOKUP($A52,'[34]08B'!$B$4:$CA$97,78,0)</f>
        <v>8.7400000000000005E-2</v>
      </c>
      <c r="F52" s="35">
        <f>HLOOKUP($A52,'[34]08B'!$B$4:$CA$97,79,0)</f>
        <v>27.37</v>
      </c>
      <c r="G52" s="6">
        <f t="shared" si="39"/>
        <v>5787987.6921954006</v>
      </c>
      <c r="H52" s="6">
        <f t="shared" si="40"/>
        <v>4718357.8683454003</v>
      </c>
      <c r="I52" s="7">
        <f t="shared" si="41"/>
        <v>4141173.7316545937</v>
      </c>
      <c r="J52" s="6">
        <f t="shared" si="42"/>
        <v>47</v>
      </c>
      <c r="K52" s="21">
        <f t="shared" si="43"/>
        <v>2.9065272572105156</v>
      </c>
      <c r="L52" s="20">
        <f t="shared" si="44"/>
        <v>1.2436988020149364E-2</v>
      </c>
    </row>
    <row r="53" spans="1:12" x14ac:dyDescent="0.2">
      <c r="A53" s="8">
        <v>40968</v>
      </c>
      <c r="B53" s="32">
        <f t="shared" si="37"/>
        <v>138337233.15000001</v>
      </c>
      <c r="C53" s="6">
        <f t="shared" si="38"/>
        <v>8296359.3400000036</v>
      </c>
      <c r="D53" s="18">
        <f>[39]Feb!$B$20</f>
        <v>130040873.81</v>
      </c>
      <c r="E53" s="19">
        <f>HLOOKUP($A53,'[34]08B'!$B$4:$CA$97,78,0)</f>
        <v>8.7499999999999994E-2</v>
      </c>
      <c r="F53" s="35">
        <f>HLOOKUP($A53,'[34]08B'!$B$4:$CA$97,79,0)</f>
        <v>26.54</v>
      </c>
      <c r="G53" s="6">
        <f t="shared" si="39"/>
        <v>5593166.099309857</v>
      </c>
      <c r="H53" s="6">
        <f t="shared" si="40"/>
        <v>4585609.9178673569</v>
      </c>
      <c r="I53" s="7">
        <f t="shared" si="41"/>
        <v>3710749.4221326467</v>
      </c>
      <c r="J53" s="6">
        <f t="shared" si="42"/>
        <v>48</v>
      </c>
      <c r="K53" s="21">
        <f t="shared" si="43"/>
        <v>2.7743584208263812</v>
      </c>
      <c r="L53" s="20">
        <f t="shared" si="44"/>
        <v>1.2041755584625956E-2</v>
      </c>
    </row>
    <row r="54" spans="1:12" x14ac:dyDescent="0.2">
      <c r="A54" s="8">
        <v>40999</v>
      </c>
      <c r="B54" s="32">
        <f t="shared" si="37"/>
        <v>130040873.81</v>
      </c>
      <c r="C54" s="6">
        <f t="shared" si="38"/>
        <v>8486267.8400000036</v>
      </c>
      <c r="D54" s="18">
        <f>[39]Mar!$B$20</f>
        <v>121554605.97</v>
      </c>
      <c r="E54" s="19">
        <f>HLOOKUP($A54,'[34]08B'!$B$4:$CA$97,78,0)</f>
        <v>8.77E-2</v>
      </c>
      <c r="F54" s="35">
        <f>HLOOKUP($A54,'[34]08B'!$B$4:$CA$97,79,0)</f>
        <v>25.72</v>
      </c>
      <c r="G54" s="6">
        <f t="shared" si="39"/>
        <v>5406983.1456731996</v>
      </c>
      <c r="H54" s="6">
        <f t="shared" si="40"/>
        <v>4458768.4408086166</v>
      </c>
      <c r="I54" s="7">
        <f t="shared" si="41"/>
        <v>4027499.399191387</v>
      </c>
      <c r="J54" s="6">
        <f t="shared" si="42"/>
        <v>49</v>
      </c>
      <c r="K54" s="21">
        <f t="shared" si="43"/>
        <v>3.2070647225981603</v>
      </c>
      <c r="L54" s="20">
        <f t="shared" si="44"/>
        <v>1.2629266773707371E-2</v>
      </c>
    </row>
    <row r="55" spans="1:12" x14ac:dyDescent="0.2">
      <c r="A55" s="8">
        <v>41029</v>
      </c>
      <c r="B55" s="32">
        <f t="shared" si="37"/>
        <v>121554605.97</v>
      </c>
      <c r="C55" s="6">
        <f t="shared" si="38"/>
        <v>7925481.0200000107</v>
      </c>
      <c r="D55" s="18">
        <f>[39]Apr!$B$20</f>
        <v>113629124.94999999</v>
      </c>
      <c r="E55" s="19">
        <f>HLOOKUP($A55,'[34]08B'!$B$4:$CA$97,78,0)</f>
        <v>8.8000000000000009E-2</v>
      </c>
      <c r="F55" s="35">
        <f>HLOOKUP($A55,'[34]08B'!$B$4:$CA$97,79,0)</f>
        <v>24.93</v>
      </c>
      <c r="G55" s="6">
        <f t="shared" si="39"/>
        <v>5201359.7835268248</v>
      </c>
      <c r="H55" s="6">
        <f t="shared" si="40"/>
        <v>4312998.2048960747</v>
      </c>
      <c r="I55" s="7">
        <f t="shared" si="41"/>
        <v>3612482.815103936</v>
      </c>
      <c r="J55" s="6">
        <f t="shared" si="42"/>
        <v>50</v>
      </c>
      <c r="K55" s="21">
        <f t="shared" si="43"/>
        <v>3.0812293382581575</v>
      </c>
      <c r="L55" s="20">
        <f t="shared" si="44"/>
        <v>1.227678070605738E-2</v>
      </c>
    </row>
    <row r="56" spans="1:12" x14ac:dyDescent="0.2">
      <c r="A56" s="8">
        <v>41060</v>
      </c>
      <c r="B56" s="32">
        <f>D55</f>
        <v>113629124.94999999</v>
      </c>
      <c r="C56" s="6">
        <f>B56-D56</f>
        <v>7751881.7099999934</v>
      </c>
      <c r="D56" s="18">
        <f>[39]May!$B$20</f>
        <v>105877243.23999999</v>
      </c>
      <c r="E56" s="19">
        <f>HLOOKUP($A56,'[34]08B'!$B$4:$CA$97,78,0)</f>
        <v>8.8200000000000001E-2</v>
      </c>
      <c r="F56" s="35">
        <f>HLOOKUP($A56,'[34]08B'!$B$4:$CA$97,79,0)</f>
        <v>24.14</v>
      </c>
      <c r="G56" s="6">
        <f>-PMT(E55/12,F55,B56)</f>
        <v>5003901.0803162893</v>
      </c>
      <c r="H56" s="6">
        <f>G56-(E55/12*B56)</f>
        <v>4170620.8306829561</v>
      </c>
      <c r="I56" s="7">
        <f>C56-H56</f>
        <v>3581260.8793170373</v>
      </c>
      <c r="J56" s="6">
        <f t="shared" si="42"/>
        <v>51</v>
      </c>
      <c r="K56" s="21">
        <f>100*I56/(B56-H56)</f>
        <v>3.2717977539810206</v>
      </c>
      <c r="L56" s="20">
        <f>100*K56/(100+K56*(J56-1))/100</f>
        <v>1.2412455510116292E-2</v>
      </c>
    </row>
    <row r="57" spans="1:12" x14ac:dyDescent="0.2">
      <c r="A57" s="8">
        <v>41090</v>
      </c>
      <c r="B57" s="32">
        <f>D56</f>
        <v>105877243.23999999</v>
      </c>
      <c r="C57" s="6">
        <f>B57-D57</f>
        <v>7073248.5600000024</v>
      </c>
      <c r="D57" s="18">
        <f>[39]Jun!$B$20</f>
        <v>98803994.679999992</v>
      </c>
      <c r="E57" s="19">
        <f>HLOOKUP($A57,'[34]08B'!$B$4:$CA$97,78,0)</f>
        <v>8.8499999999999995E-2</v>
      </c>
      <c r="F57" s="35">
        <f>HLOOKUP($A57,'[34]08B'!$B$4:$CA$97,79,0)</f>
        <v>23.37</v>
      </c>
      <c r="G57" s="6">
        <f>-PMT(E56/12,F56,B57)</f>
        <v>4802622.8100985941</v>
      </c>
      <c r="H57" s="6">
        <f>G57-(E56/12*B57)</f>
        <v>4024425.0722845942</v>
      </c>
      <c r="I57" s="7">
        <f>C57-H57</f>
        <v>3048823.4877154082</v>
      </c>
      <c r="J57" s="6">
        <f t="shared" si="42"/>
        <v>52</v>
      </c>
      <c r="K57" s="21">
        <f>100*I57/(B57-H57)</f>
        <v>2.9933619339772015</v>
      </c>
      <c r="L57" s="20">
        <f>100*K57/(100+K57*(J57-1))/100</f>
        <v>1.1847323094604218E-2</v>
      </c>
    </row>
    <row r="58" spans="1:12" x14ac:dyDescent="0.2">
      <c r="A58" s="8">
        <v>41121</v>
      </c>
      <c r="B58" s="32">
        <f>D57</f>
        <v>98803994.679999992</v>
      </c>
      <c r="C58" s="6">
        <f>B58-D58</f>
        <v>6774329.0499999821</v>
      </c>
      <c r="D58" s="18">
        <f>[39]Jul!$B$20</f>
        <v>92029665.63000001</v>
      </c>
      <c r="E58" s="19">
        <f>HLOOKUP($A58,'[34]08B'!$B$4:$CA$97,78,0)</f>
        <v>8.8800000000000004E-2</v>
      </c>
      <c r="F58" s="35">
        <f>HLOOKUP($A58,'[34]08B'!$B$4:$CA$97,79,0)</f>
        <v>22.57</v>
      </c>
      <c r="G58" s="6">
        <f>-PMT(E57/12,F57,B58)</f>
        <v>4618146.2685423875</v>
      </c>
      <c r="H58" s="6">
        <f>G58-(E57/12*B58)</f>
        <v>3889466.8077773876</v>
      </c>
      <c r="I58" s="7">
        <f>C58-H58</f>
        <v>2884862.2422225946</v>
      </c>
      <c r="J58" s="6">
        <f t="shared" si="42"/>
        <v>53</v>
      </c>
      <c r="K58" s="21">
        <f>100*I58/(B58-H58)</f>
        <v>3.0394316938564994</v>
      </c>
      <c r="L58" s="20">
        <f>100*K58/(100+K58*(J58-1))/100</f>
        <v>1.1778439899890768E-2</v>
      </c>
    </row>
    <row r="59" spans="1:12" x14ac:dyDescent="0.2">
      <c r="A59" s="8">
        <v>41152</v>
      </c>
      <c r="B59" s="32">
        <f>D58</f>
        <v>92029665.63000001</v>
      </c>
      <c r="C59" s="6">
        <f>B59-D59</f>
        <v>6875832.7900000215</v>
      </c>
      <c r="D59" s="18">
        <f>[39]Aug!$B$20</f>
        <v>85153832.839999989</v>
      </c>
      <c r="E59" s="19">
        <f>HLOOKUP($A59,'[34]08B'!$B$4:$CA$97,78,0)</f>
        <v>8.9099999999999999E-2</v>
      </c>
      <c r="F59" s="35">
        <f>HLOOKUP($A59,'[34]08B'!$B$4:$CA$97,79,0)</f>
        <v>21.8</v>
      </c>
      <c r="G59" s="6">
        <f>-PMT(E58/12,F58,B59)</f>
        <v>4442539.0821887385</v>
      </c>
      <c r="H59" s="6">
        <f>G59-(E58/12*B59)</f>
        <v>3761519.5565267382</v>
      </c>
      <c r="I59" s="7">
        <f>C59-H59</f>
        <v>3114313.2334732832</v>
      </c>
      <c r="J59" s="6">
        <f t="shared" si="42"/>
        <v>54</v>
      </c>
      <c r="K59" s="21">
        <f>100*I59/(B59-H59)</f>
        <v>3.5282413554726397</v>
      </c>
      <c r="L59" s="20">
        <f>100*K59/(100+K59*(J59-1))/100</f>
        <v>1.229366130837801E-2</v>
      </c>
    </row>
    <row r="60" spans="1:12" x14ac:dyDescent="0.2">
      <c r="A60" s="8">
        <v>41182</v>
      </c>
      <c r="B60" s="32">
        <f>D59</f>
        <v>85153832.839999989</v>
      </c>
      <c r="C60" s="6">
        <f>B60-D60</f>
        <v>5740630.7099999934</v>
      </c>
      <c r="D60" s="18">
        <f>[39]Sep!$B$20</f>
        <v>79413202.129999995</v>
      </c>
      <c r="E60" s="19">
        <f>HLOOKUP($A60,'[34]08B'!$B$4:$CA$97,78,0)</f>
        <v>8.929999999999999E-2</v>
      </c>
      <c r="F60" s="35">
        <f>HLOOKUP($A60,'[34]08B'!$B$4:$CA$97,79,0)</f>
        <v>21.09</v>
      </c>
      <c r="G60" s="6">
        <f>-PMT(E59/12,F59,B60)</f>
        <v>4245249.6950496482</v>
      </c>
      <c r="H60" s="6">
        <f>G60-(E59/12*B60)</f>
        <v>3612982.4862126485</v>
      </c>
      <c r="I60" s="7">
        <f>C60-H60</f>
        <v>2127648.223787345</v>
      </c>
      <c r="J60" s="6">
        <f t="shared" si="42"/>
        <v>55</v>
      </c>
      <c r="K60" s="21">
        <f>100*I60/(B60-H60)</f>
        <v>2.6093034528778642</v>
      </c>
      <c r="L60" s="20">
        <f>100*K60/(100+K60*(J60-1))/100</f>
        <v>1.0831372371484967E-2</v>
      </c>
    </row>
    <row r="61" spans="1:12" x14ac:dyDescent="0.2">
      <c r="A61" s="8"/>
      <c r="B61" s="32"/>
      <c r="C61" s="6"/>
      <c r="D61" s="18"/>
      <c r="E61" s="19"/>
      <c r="F61" s="35"/>
      <c r="G61" s="6"/>
      <c r="H61" s="6"/>
      <c r="I61" s="7"/>
      <c r="J61" s="6"/>
      <c r="K61" s="21"/>
      <c r="L61" s="20"/>
    </row>
    <row r="62" spans="1:12" x14ac:dyDescent="0.2">
      <c r="A62" s="8"/>
      <c r="B62" s="32"/>
      <c r="C62" s="6"/>
      <c r="D62" s="18"/>
      <c r="E62" s="19"/>
      <c r="F62" s="35"/>
      <c r="G62" s="6"/>
      <c r="H62" s="6"/>
      <c r="I62" s="7"/>
      <c r="J62" s="6"/>
      <c r="K62" s="21"/>
      <c r="L62" s="20"/>
    </row>
    <row r="63" spans="1:12" x14ac:dyDescent="0.2">
      <c r="A63" s="8"/>
      <c r="B63" s="32"/>
      <c r="C63" s="6"/>
      <c r="D63" s="18"/>
      <c r="E63" s="19"/>
      <c r="F63" s="35"/>
      <c r="G63" s="6"/>
      <c r="H63" s="6"/>
      <c r="I63" s="7"/>
      <c r="J63" s="6"/>
      <c r="K63" s="21"/>
      <c r="L63" s="20"/>
    </row>
    <row r="64" spans="1:12" x14ac:dyDescent="0.2">
      <c r="A64" s="8"/>
      <c r="B64" s="32"/>
      <c r="C64" s="6"/>
      <c r="D64" s="18"/>
      <c r="E64" s="19"/>
      <c r="F64" s="35"/>
      <c r="G64" s="6"/>
      <c r="H64" s="6"/>
      <c r="I64" s="7"/>
      <c r="J64" s="6"/>
      <c r="K64" s="21"/>
      <c r="L64" s="20"/>
    </row>
    <row r="65" spans="1:12" x14ac:dyDescent="0.2">
      <c r="A65" s="8"/>
      <c r="B65" s="32"/>
      <c r="C65" s="6"/>
      <c r="D65" s="18"/>
      <c r="E65" s="19"/>
      <c r="F65" s="35"/>
      <c r="G65" s="6"/>
      <c r="H65" s="6"/>
      <c r="I65" s="7"/>
      <c r="J65" s="6"/>
      <c r="K65" s="21"/>
      <c r="L65" s="20"/>
    </row>
  </sheetData>
  <phoneticPr fontId="0" type="noConversion"/>
  <pageMargins left="0.7" right="0.7" top="0.75" bottom="0.75" header="0.3" footer="0.3"/>
  <pageSetup scale="7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82F2B3734E344D97543C064218F82E" ma:contentTypeVersion="20" ma:contentTypeDescription="Create a new document." ma:contentTypeScope="" ma:versionID="04b8ae383863caa897321bb99a73a3ad">
  <xsd:schema xmlns:xsd="http://www.w3.org/2001/XMLSchema" xmlns:xs="http://www.w3.org/2001/XMLSchema" xmlns:p="http://schemas.microsoft.com/office/2006/metadata/properties" xmlns:ns1="http://schemas.microsoft.com/sharepoint/v3" xmlns:ns2="7f7387bc-872b-476c-872f-9f6c9c32d003" xmlns:ns3="b6f21f92-51f1-4c0d-8e3c-221251bde0ed" xmlns:ns4="3bc2b487-2e65-4320-8400-599e8cdab0d1" targetNamespace="http://schemas.microsoft.com/office/2006/metadata/properties" ma:root="true" ma:fieldsID="90565318e9ffa84b61577f62cd0b28d9" ns1:_="" ns2:_="" ns3:_="" ns4:_="">
    <xsd:import namespace="http://schemas.microsoft.com/sharepoint/v3"/>
    <xsd:import namespace="7f7387bc-872b-476c-872f-9f6c9c32d003"/>
    <xsd:import namespace="b6f21f92-51f1-4c0d-8e3c-221251bde0ed"/>
    <xsd:import namespace="3bc2b487-2e65-4320-8400-599e8cdab0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Flow_SignoffStatu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7387bc-872b-476c-872f-9f6c9c32d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Flow_SignoffStatus" ma:index="22" nillable="true" ma:displayName="Sign-off status" ma:internalName="Sign_x002d_off_x0020_status">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016edf4-0d03-4363-a41a-a513b410a4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f21f92-51f1-4c0d-8e3c-221251bde0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c2b487-2e65-4320-8400-599e8cdab0d1"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00e5216d-21aa-420b-9eaa-649159944da3}" ma:internalName="TaxCatchAll" ma:showField="CatchAllData" ma:web="b6f21f92-51f1-4c0d-8e3c-221251bde0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7f7387bc-872b-476c-872f-9f6c9c32d003" xsi:nil="true"/>
    <TaxCatchAll xmlns="3bc2b487-2e65-4320-8400-599e8cdab0d1" xsi:nil="true"/>
    <lcf76f155ced4ddcb4097134ff3c332f xmlns="7f7387bc-872b-476c-872f-9f6c9c32d00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B03116-1A0C-4F8A-B310-1B1853B95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7387bc-872b-476c-872f-9f6c9c32d003"/>
    <ds:schemaRef ds:uri="b6f21f92-51f1-4c0d-8e3c-221251bde0ed"/>
    <ds:schemaRef ds:uri="3bc2b487-2e65-4320-8400-599e8cdab0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8F6B12-2293-413C-BF4A-EDDF0F432930}">
  <ds:schemaRefs>
    <ds:schemaRef ds:uri="http://schemas.microsoft.com/sharepoint/v3/contenttype/forms"/>
  </ds:schemaRefs>
</ds:datastoreItem>
</file>

<file path=customXml/itemProps3.xml><?xml version="1.0" encoding="utf-8"?>
<ds:datastoreItem xmlns:ds="http://schemas.openxmlformats.org/officeDocument/2006/customXml" ds:itemID="{80FF4644-4A29-4186-AFBC-F36CFCCEE6CF}">
  <ds:schemaRefs>
    <ds:schemaRef ds:uri="http://www.w3.org/XML/1998/namespace"/>
    <ds:schemaRef ds:uri="http://schemas.microsoft.com/office/2006/documentManagement/types"/>
    <ds:schemaRef ds:uri="http://schemas.microsoft.com/sharepoint/v3"/>
    <ds:schemaRef ds:uri="http://purl.org/dc/dcmitype/"/>
    <ds:schemaRef ds:uri="http://purl.org/dc/terms/"/>
    <ds:schemaRef ds:uri="http://schemas.microsoft.com/office/infopath/2007/PartnerControls"/>
    <ds:schemaRef ds:uri="http://schemas.microsoft.com/office/2006/metadata/properties"/>
    <ds:schemaRef ds:uri="7f7387bc-872b-476c-872f-9f6c9c32d003"/>
    <ds:schemaRef ds:uri="http://schemas.openxmlformats.org/package/2006/metadata/core-properties"/>
    <ds:schemaRef ds:uri="3bc2b487-2e65-4320-8400-599e8cdab0d1"/>
    <ds:schemaRef ds:uri="b6f21f92-51f1-4c0d-8e3c-221251bde0e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Graph</vt:lpstr>
      <vt:lpstr>Delinquencies</vt:lpstr>
      <vt:lpstr>Cumulative Losses</vt:lpstr>
      <vt:lpstr>ABS Speed</vt:lpstr>
      <vt:lpstr>WOART 2003-B</vt:lpstr>
      <vt:lpstr>WOART 2007-A</vt:lpstr>
      <vt:lpstr>WOART 2007-B</vt:lpstr>
      <vt:lpstr>WOART 2008-A</vt:lpstr>
      <vt:lpstr>WOART 2008-B</vt:lpstr>
      <vt:lpstr>WOART 2009-A</vt:lpstr>
      <vt:lpstr>Delinquencies!Print_Area</vt:lpstr>
      <vt:lpstr>'WOART 2009-A'!Print_Area</vt:lpstr>
    </vt:vector>
  </TitlesOfParts>
  <Manager/>
  <Company>American Honda Motors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American Honda Motors Company</dc:creator>
  <cp:keywords/>
  <dc:description/>
  <cp:lastModifiedBy>Clint Miller</cp:lastModifiedBy>
  <cp:revision/>
  <dcterms:created xsi:type="dcterms:W3CDTF">2000-07-18T22:27:17Z</dcterms:created>
  <dcterms:modified xsi:type="dcterms:W3CDTF">2024-02-19T21:39:49Z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2067632582</vt:i4>
  </property>
  <property fmtid="{D5CDD505-2E9C-101B-9397-08002B2CF9AE}" pid="3" name="_EmailSubject">
    <vt:lpwstr>abs speed model</vt:lpwstr>
  </property>
  <property fmtid="{D5CDD505-2E9C-101B-9397-08002B2CF9AE}" pid="4" name="_AuthorEmail">
    <vt:lpwstr>Joanne.Athan@jmfamily.com</vt:lpwstr>
  </property>
  <property fmtid="{D5CDD505-2E9C-101B-9397-08002B2CF9AE}" pid="5" name="_AuthorEmailDisplayName">
    <vt:lpwstr>Athan, Joanne</vt:lpwstr>
  </property>
  <property fmtid="{D5CDD505-2E9C-101B-9397-08002B2CF9AE}" pid="6" name="_ReviewingToolsShownOnce">
    <vt:lpwstr/>
  </property>
  <property fmtid="{D5CDD505-2E9C-101B-9397-08002B2CF9AE}" pid="7" name="ContentTypeId">
    <vt:lpwstr>0x0101005882F2B3734E344D97543C064218F82E</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y fmtid="{D5CDD505-2E9C-101B-9397-08002B2CF9AE}" pid="10" name="MSIP_Label_a36fff60-1ad5-43db-ab68-e711cc1c5de4_Enabled">
    <vt:lpwstr>true</vt:lpwstr>
  </property>
  <property fmtid="{D5CDD505-2E9C-101B-9397-08002B2CF9AE}" pid="11" name="MSIP_Label_a36fff60-1ad5-43db-ab68-e711cc1c5de4_SetDate">
    <vt:lpwstr>2022-02-24T19:32:11Z</vt:lpwstr>
  </property>
  <property fmtid="{D5CDD505-2E9C-101B-9397-08002B2CF9AE}" pid="12" name="MSIP_Label_a36fff60-1ad5-43db-ab68-e711cc1c5de4_Method">
    <vt:lpwstr>Privileged</vt:lpwstr>
  </property>
  <property fmtid="{D5CDD505-2E9C-101B-9397-08002B2CF9AE}" pid="13" name="MSIP_Label_a36fff60-1ad5-43db-ab68-e711cc1c5de4_Name">
    <vt:lpwstr>Public</vt:lpwstr>
  </property>
  <property fmtid="{D5CDD505-2E9C-101B-9397-08002B2CF9AE}" pid="14" name="MSIP_Label_a36fff60-1ad5-43db-ab68-e711cc1c5de4_SiteId">
    <vt:lpwstr>e2ba673a-b782-4f44-b0b5-93da90258200</vt:lpwstr>
  </property>
  <property fmtid="{D5CDD505-2E9C-101B-9397-08002B2CF9AE}" pid="15" name="MSIP_Label_a36fff60-1ad5-43db-ab68-e711cc1c5de4_ActionId">
    <vt:lpwstr>e5435c45-4e2d-477b-8e80-44f5ae076c8c</vt:lpwstr>
  </property>
  <property fmtid="{D5CDD505-2E9C-101B-9397-08002B2CF9AE}" pid="16" name="MSIP_Label_a36fff60-1ad5-43db-ab68-e711cc1c5de4_ContentBits">
    <vt:lpwstr>0</vt:lpwstr>
  </property>
  <property fmtid="{D5CDD505-2E9C-101B-9397-08002B2CF9AE}" pid="17" name="MediaServiceImageTags">
    <vt:lpwstr/>
  </property>
</Properties>
</file>